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firstSheet="1" activeTab="3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>
    <definedName name="_xlnm.Print_Area" localSheetId="4">'notes to accounts'!$A$1:$J$281</definedName>
  </definedNames>
  <calcPr fullCalcOnLoad="1"/>
</workbook>
</file>

<file path=xl/sharedStrings.xml><?xml version="1.0" encoding="utf-8"?>
<sst xmlns="http://schemas.openxmlformats.org/spreadsheetml/2006/main" count="366" uniqueCount="306">
  <si>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</si>
  <si>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</si>
  <si>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</si>
  <si>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</si>
  <si>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</si>
  <si>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</si>
  <si>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</si>
  <si>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</si>
  <si>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</si>
  <si>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</si>
  <si>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</si>
  <si>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</si>
  <si>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</si>
  <si>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</si>
  <si>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</si>
  <si>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</si>
  <si>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</si>
  <si>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</si>
  <si>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</si>
  <si>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</si>
  <si>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</si>
  <si>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</si>
  <si>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-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</si>
  <si>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</si>
  <si>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</si>
  <si>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</si>
  <si>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</si>
  <si>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</si>
  <si>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</si>
  <si>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</si>
  <si>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</si>
  <si>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</si>
  <si>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</si>
  <si>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</si>
  <si>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</si>
  <si>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</si>
  <si>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</si>
  <si>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</si>
  <si>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</si>
  <si>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</si>
  <si>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</si>
  <si>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</si>
  <si>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</si>
  <si>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</si>
  <si>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</si>
  <si>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At 01 August 2002</t>
  </si>
  <si>
    <t>Restated balance</t>
  </si>
  <si>
    <t>A1</t>
  </si>
  <si>
    <t>Accounting Policies and Method of Computation</t>
  </si>
  <si>
    <t>A2</t>
  </si>
  <si>
    <t>A3</t>
  </si>
  <si>
    <t>Seasonality or Cyclicality of Operations</t>
  </si>
  <si>
    <t>A4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</si>
  <si>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</si>
  <si>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</si>
  <si>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</si>
  <si>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</si>
  <si>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</si>
  <si>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</si>
  <si>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</si>
  <si>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conducted primarily in Malaysia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</si>
  <si>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</si>
  <si>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</si>
  <si>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</si>
  <si>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</si>
  <si>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</si>
  <si>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</si>
  <si>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</si>
  <si>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</si>
  <si>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</si>
  <si>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</si>
  <si>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</si>
  <si>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</si>
  <si>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</si>
  <si>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</si>
  <si>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</si>
  <si>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</si>
  <si>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</si>
  <si>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</si>
  <si>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 xml:space="preserve">Current </t>
  </si>
  <si>
    <t>Quarter</t>
  </si>
  <si>
    <t>Cumulative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</si>
  <si>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</si>
  <si>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</si>
  <si>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</si>
  <si>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</si>
  <si>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</si>
  <si>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</si>
  <si>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</si>
  <si>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</si>
  <si>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</si>
  <si>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</si>
  <si>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</si>
  <si>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</si>
  <si>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</si>
  <si>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</si>
  <si>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</si>
  <si>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</si>
  <si>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</si>
  <si>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</si>
  <si>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</si>
  <si>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</si>
  <si>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</si>
  <si>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</si>
  <si>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</si>
  <si>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</si>
  <si>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</si>
  <si>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</si>
  <si>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</si>
  <si>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</si>
  <si>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</si>
  <si>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</si>
  <si>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</si>
  <si>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Current</t>
  </si>
  <si>
    <t>Preceding</t>
  </si>
  <si>
    <t>the Group did not hold any quoted investment.</t>
  </si>
  <si>
    <t>The interim financial report is unaudited and is prepared in accordance with MASB 26, Interim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</si>
  <si>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</si>
  <si>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</si>
  <si>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</si>
  <si>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</si>
  <si>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Unusual Items</t>
  </si>
  <si>
    <t>Material Changes in Estimates</t>
  </si>
  <si>
    <t>Dividends Paid</t>
  </si>
  <si>
    <t>There were no sales of unquoted investment and/or properties for the current quarter.</t>
  </si>
  <si>
    <t>Note:</t>
  </si>
  <si>
    <t>after share of profit of associated company</t>
  </si>
  <si>
    <t xml:space="preserve">CONDENSED CONSOLIDATED CASH FLOW STATEMENT </t>
  </si>
  <si>
    <t>Pre-tax profit before minority interest and</t>
  </si>
  <si>
    <t xml:space="preserve">     Cash and bank balances</t>
  </si>
  <si>
    <t xml:space="preserve">     Fixed deposits pledged to the bank for banking facilities</t>
  </si>
  <si>
    <t>A12</t>
  </si>
  <si>
    <t>A13</t>
  </si>
  <si>
    <t>Related Party Transactions</t>
  </si>
  <si>
    <t>Sales of goods to Eng Siang International Pte.Ltd., a company in which a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</si>
  <si>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</si>
  <si>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</si>
  <si>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</si>
  <si>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</si>
  <si>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Professional fees paid to Nora S.W.Lam &amp; Associates, a professional</t>
  </si>
  <si>
    <t xml:space="preserve">legal firm in which a director, namely Nora Lam Siew Wan, is the Managing </t>
  </si>
  <si>
    <t>The valuation of lands and building has been brought forward, without amendment from the previous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</si>
  <si>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</si>
  <si>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</si>
  <si>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</si>
  <si>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</si>
  <si>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</si>
  <si>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</si>
  <si>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</si>
  <si>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</si>
  <si>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</si>
  <si>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</si>
  <si>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3 MONTHS ENDED</t>
  </si>
  <si>
    <t>CONDENSED CONSOLIDATED STATEMENT OF CHANGES IN EQUITY FOR THE QUARTER</t>
  </si>
  <si>
    <t>(The figures have not been audited)</t>
  </si>
  <si>
    <t>Earnings per share (sen)</t>
  </si>
  <si>
    <t>A. EXLANATORY NOTES TO THE INTERIM FINANCIAL REPORT - MASB 26</t>
  </si>
  <si>
    <t>There were no changes in estimates of amounts reported in prior interim period of the current financial year</t>
  </si>
  <si>
    <t>or in prior financial years that have a material effect in the current quarter.</t>
  </si>
  <si>
    <t>(a) Basic earnings per share</t>
  </si>
  <si>
    <t>director, namely Goh Chai Siong, has interest</t>
  </si>
  <si>
    <t>reflected in the financial statements for the said period as at the date of issue of this interim</t>
  </si>
  <si>
    <t>financial report.</t>
  </si>
  <si>
    <t>Contigent Liabilities and contingent assets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</si>
  <si>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</si>
  <si>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</si>
  <si>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31.07.2003</t>
  </si>
  <si>
    <t>Apart from the above, there were no issuance and repayment of debt securities, share buy backs, share</t>
  </si>
  <si>
    <t>Prospects for the Next Financial Year</t>
  </si>
  <si>
    <t>(b) Fully Diluted earnings per share</t>
  </si>
  <si>
    <t xml:space="preserve">The condensed consolidated balance sheet should be read in conjunction with </t>
  </si>
  <si>
    <t>attributable to ordinary shareholders by the weighted average number of ordinary shares</t>
  </si>
  <si>
    <t>N/A</t>
  </si>
  <si>
    <t>Prior year adjustment</t>
  </si>
  <si>
    <t>(a) Cash and cash equivalents comprise: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</si>
  <si>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</si>
  <si>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</si>
  <si>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</si>
  <si>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of the outstanding options under the ESOS into the ordinary shares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</si>
  <si>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</si>
  <si>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</si>
  <si>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</si>
  <si>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</si>
  <si>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</si>
  <si>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the current financial year.</t>
  </si>
  <si>
    <t>for the year ended 31 July 2003.</t>
  </si>
  <si>
    <t>the audited financial statements for the year ended 31 July 2003</t>
  </si>
  <si>
    <t>audited financial statements of the Group for the financial year ended 31 July 2003.</t>
  </si>
  <si>
    <t>year ended 31 July 2003 did not contain any qualification.</t>
  </si>
  <si>
    <t>year ended 31 July 2003.</t>
  </si>
  <si>
    <t>There were no unusual items affecting the assets, liabilities, equity, net income or cash flows of the Group</t>
  </si>
  <si>
    <t>for the current financial year.</t>
  </si>
  <si>
    <t>annual report.</t>
  </si>
  <si>
    <t xml:space="preserve">cancellations, shares held as treasury shares and resale of treasury shares for the period ended </t>
  </si>
  <si>
    <t>INDIVIDUAL QUARTER</t>
  </si>
  <si>
    <t>CUMULATIVE QUARTER</t>
  </si>
  <si>
    <t>The principal business operations of the Group are not significantly affected by seasonality or cyclicality</t>
  </si>
  <si>
    <t>factors.</t>
  </si>
  <si>
    <t>Operating expenses</t>
  </si>
  <si>
    <t>Interest Income</t>
  </si>
  <si>
    <t>period</t>
  </si>
  <si>
    <t>At 01 August 2003</t>
  </si>
  <si>
    <t>There were no  corporate proposals announced by the Company as at the date of the issue of this quarterly</t>
  </si>
  <si>
    <t>No dividend is recommended for the current quarter</t>
  </si>
  <si>
    <t xml:space="preserve">the pre-tax profit before minority interests and after share of profit of associated company for the quarter under </t>
  </si>
  <si>
    <t>The Board anticipates that the Group's performance will be lower compared to the last financial year due to</t>
  </si>
  <si>
    <t xml:space="preserve">patent is invalid because it was wrongly patented. </t>
  </si>
  <si>
    <t>December 2002. During the last hearing of the application on 5th August 2003, the Honourable Court allowed</t>
  </si>
  <si>
    <t xml:space="preserve">The Plaintiff's Solicitors have made an application to discharge themselves from this matter on 31st </t>
  </si>
  <si>
    <t>31/01/04</t>
  </si>
  <si>
    <t>report.</t>
  </si>
  <si>
    <t>for deferred taxation</t>
  </si>
  <si>
    <t>Surplus on revaluation of freehold</t>
  </si>
  <si>
    <t>land and building</t>
  </si>
  <si>
    <t>Dividend</t>
  </si>
  <si>
    <t>shares at RM1.45 per share under the Employee Share Option Scheme (ESOS) and 400,000 shares</t>
  </si>
  <si>
    <t>at RM1.40 and 100,000 shares at RM1.832 under the Private Placement.</t>
  </si>
  <si>
    <t>Exercise of options under ESOS &amp;</t>
  </si>
  <si>
    <t>CASH FLOWS FROM OPERATING ACTIVITIES</t>
  </si>
  <si>
    <t>Net profits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</si>
  <si>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</si>
  <si>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</si>
  <si>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</si>
  <si>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</si>
  <si>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Non-cash items</t>
  </si>
  <si>
    <t>Non-operating items</t>
  </si>
  <si>
    <t>Net Change in current assets</t>
  </si>
  <si>
    <t>Net Change in current liabilities</t>
  </si>
  <si>
    <t>Other investment</t>
  </si>
  <si>
    <t>Interest received</t>
  </si>
  <si>
    <t>Equity investment</t>
  </si>
  <si>
    <t>Proceeds from ESOS exercised</t>
  </si>
  <si>
    <t>Net cash used in financing activities</t>
  </si>
  <si>
    <t>Net Changes in Cash &amp; Cash Equivalents</t>
  </si>
  <si>
    <t>Cash &amp; Cash Equivalents at beginning of financial year</t>
  </si>
  <si>
    <t>Cash &amp; Cash Equivalents at end of the financial period</t>
  </si>
  <si>
    <t>The condensed consolidated cash flow statement should be read in conjunction with the audited financial</t>
  </si>
  <si>
    <t>statements for the year ended 31 July 2003</t>
  </si>
  <si>
    <t>the Plaintiff's Solicitors application to discharge themselves. The Plaintiff's solicitors were unable to extract the</t>
  </si>
  <si>
    <t xml:space="preserve">draft Order for Discharge as the said draft was not sighted in the Court's file. In this regard, the Plaintiff's </t>
  </si>
  <si>
    <t>A5</t>
  </si>
  <si>
    <t>Investment in associate</t>
  </si>
  <si>
    <t>Minority Interests</t>
  </si>
  <si>
    <t>Net cash from investing activities</t>
  </si>
  <si>
    <t>Dividend paid</t>
  </si>
  <si>
    <t>Dividend paid to Minority Shareholders</t>
  </si>
  <si>
    <t>Cash generated from operations</t>
  </si>
  <si>
    <t>The Group has no contigent liabilities and contigent assets that had arisen since the last balance sheet</t>
  </si>
  <si>
    <t>date at 31 July 2003.</t>
  </si>
  <si>
    <t>CASH FLOWS FROM INVESTING ACTIVITIES</t>
  </si>
  <si>
    <t>CASH FLOWS FROM FINANCING ACTIVITIES</t>
  </si>
  <si>
    <t>x</t>
  </si>
  <si>
    <t>30 April 2003</t>
  </si>
  <si>
    <t>30 April 2003.</t>
  </si>
  <si>
    <t>No dividend has been paid or declared for the current quarter.</t>
  </si>
  <si>
    <t>NOTES TO THE INTERIM FINANCIAL REPORT -  30 April 2004</t>
  </si>
  <si>
    <t>9 months ended</t>
  </si>
  <si>
    <t xml:space="preserve"> 30 April 2004</t>
  </si>
  <si>
    <t>30/04/04</t>
  </si>
  <si>
    <t>The Group has no borrowings nor debt securities as at 30 April 2004.</t>
  </si>
  <si>
    <t>There were no financial instrument with off balance sheet risk as at 30 April 2004.</t>
  </si>
  <si>
    <t>FOR THE QUARTER ENDED 30 April 2004</t>
  </si>
  <si>
    <t>ENDED 30 APRIL 2004</t>
  </si>
  <si>
    <t>Net profit for the nine (9) months</t>
  </si>
  <si>
    <t>CONDENSED CONSOLIDATED INCOME STATEMENTS FOR THE QUARTER ENDED 30 APRIL 2004</t>
  </si>
  <si>
    <t>9 MONTHS ENDED</t>
  </si>
  <si>
    <t>30 APR 2004</t>
  </si>
  <si>
    <t>30 APR 2003</t>
  </si>
  <si>
    <t>30.04.2004</t>
  </si>
  <si>
    <t>30 April 2004</t>
  </si>
  <si>
    <t>At  30 April  2004</t>
  </si>
  <si>
    <t>At 30 April 2003</t>
  </si>
  <si>
    <t>Income Tax Paid</t>
  </si>
  <si>
    <t>Income Tax Refund</t>
  </si>
  <si>
    <t xml:space="preserve">increased from RM43,672,700 to RM44,404,700 as the result of the exercise and allotment of 232,000 </t>
  </si>
  <si>
    <t>ADDITIONAL INFORMATION REQUIRED BY THE BURSA MALAYSIA LISTING REQUIREMENTS</t>
  </si>
  <si>
    <t>solicitors have resubmitted a copy of the draft order, however, they have recently been informed by the Court</t>
  </si>
  <si>
    <t>approval. In view of the above and having regard to the fact that the above action was a pre-year 2000 suit, the</t>
  </si>
  <si>
    <t>Company's solicitors propose to write to the Court to set the matter down for trial. In the event that the Plaintiff</t>
  </si>
  <si>
    <t>or its solicitors do not appear on the trial date, the Company's solicitors shall make an application to strike out</t>
  </si>
  <si>
    <t>the Plaintiff's action and enter judgement in default against the Plaintiff in respect of the Company's counter-</t>
  </si>
  <si>
    <t>claim.</t>
  </si>
  <si>
    <t xml:space="preserve">which was approximately 15.08% lower than the preceding year corresponding quarter. The decrease is mainly </t>
  </si>
  <si>
    <t>of 25.19% as compared to the preceding quarter ended 31 January 2004. The increase is mainly due</t>
  </si>
  <si>
    <t>profit after tax and minority interest of RM0.58million as compared to RM1.904 million in the preceding quarter.</t>
  </si>
  <si>
    <t>to increase demand of our products compared with the preceding quarter. In tandem with the higher turnover,</t>
  </si>
  <si>
    <t>For the current quarter, the Group achieved a turnover of RM11.809 million, representing an increase</t>
  </si>
  <si>
    <t xml:space="preserve">For the quarter ended  30 April 2004, the Group achieved a consolidated turnover of RM11.809 million </t>
  </si>
  <si>
    <t>- (Over)/Under provision in Prior year</t>
  </si>
  <si>
    <t xml:space="preserve">Higher effective tax rate for the current quarter and current year to date is due to under provision of prior year </t>
  </si>
  <si>
    <t>tax.</t>
  </si>
  <si>
    <t>during the financial year plus the weighted average number of shares which would be issued on the conversion</t>
  </si>
  <si>
    <t>in issue of 44,400,072 (31 January 2003: 43,611,700) ordinary shares during the financial year.</t>
  </si>
  <si>
    <t>review increased from preceding quarter's RM0.585 million to RM1.409 million.</t>
  </si>
  <si>
    <t>reduced domestic demand by the customers for the Group's products.</t>
  </si>
  <si>
    <t>There is no profit forecast prepared for public release and no profit guarantee provided by the Group for</t>
  </si>
  <si>
    <t>that the said copy had gone missing again. They have proceeded to re-submit the draft order for the Registrar's</t>
  </si>
  <si>
    <t>Listing Requirements. The interim financial report is unaudited and should be read in conjunction with the</t>
  </si>
  <si>
    <t>During the period ended 30 April 2004, the issued and paid up share capital of the Company was</t>
  </si>
  <si>
    <t xml:space="preserve">due to reduction in demand from the main customer. In tandem with the lower turnover, the Group recorded a lower </t>
  </si>
  <si>
    <t>Date: 17 June 2004</t>
  </si>
  <si>
    <t xml:space="preserve">Financial Reporting and paragraph 9.22 of the Bursa Malaysia Securities Berhad ("Bursa Malaysia") </t>
  </si>
  <si>
    <t xml:space="preserve">Private Placement </t>
  </si>
  <si>
    <t>Expenses incurred for the Private Placement</t>
  </si>
  <si>
    <t>Proceeds from issue of shares under Private Placement</t>
  </si>
  <si>
    <t>Expenses for issue of shares under Private Placement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</si>
</sst>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40" fontId="0" fillId="0" borderId="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5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5" fontId="4" fillId="2" borderId="1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Border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5" fontId="4" fillId="2" borderId="2" xfId="0" applyNumberFormat="1" applyFont="1" applyFill="1" applyBorder="1" applyAlignment="1" quotePrefix="1">
      <alignment horizontal="center"/>
    </xf>
    <xf numFmtId="40" fontId="0" fillId="0" borderId="0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15" fontId="0" fillId="0" borderId="0" xfId="0" applyNumberFormat="1" applyFont="1" applyBorder="1" applyAlignment="1" quotePrefix="1">
      <alignment horizontal="center"/>
    </xf>
    <xf numFmtId="15" fontId="0" fillId="0" borderId="0" xfId="0" applyNumberFormat="1" applyFont="1" applyBorder="1" applyAlignment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1" fontId="0" fillId="0" borderId="0" xfId="15" applyBorder="1" applyAlignment="1">
      <alignment horizontal="right"/>
    </xf>
    <xf numFmtId="171" fontId="0" fillId="0" borderId="0" xfId="15" applyFill="1" applyBorder="1" applyAlignment="1">
      <alignment horizontal="right"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169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 horizontal="right"/>
    </xf>
    <xf numFmtId="171" fontId="0" fillId="0" borderId="0" xfId="15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524375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0956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">
      <selection activeCell="E12" sqref="E12"/>
    </sheetView>
  </sheetViews>
  <sheetFormatPr defaultColWidth="9.140625" defaultRowHeight="12.75"/>
  <cols>
    <col min="6" max="7" width="15.7109375" style="0" customWidth="1"/>
  </cols>
  <sheetData>
    <row r="1" spans="1:7" ht="15.75">
      <c r="A1" s="122" t="s">
        <v>23</v>
      </c>
      <c r="B1" s="122"/>
      <c r="C1" s="122"/>
      <c r="D1" s="122"/>
      <c r="E1" s="122"/>
      <c r="F1" s="122"/>
      <c r="G1" s="122"/>
    </row>
    <row r="2" spans="1:7" ht="15">
      <c r="A2" s="123" t="s">
        <v>0</v>
      </c>
      <c r="B2" s="123"/>
      <c r="C2" s="123"/>
      <c r="D2" s="123"/>
      <c r="E2" s="123"/>
      <c r="F2" s="123"/>
      <c r="G2" s="123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22" t="s">
        <v>1</v>
      </c>
      <c r="B4" s="122"/>
      <c r="C4" s="122"/>
      <c r="D4" s="122"/>
      <c r="E4" s="122"/>
      <c r="F4" s="122"/>
      <c r="G4" s="122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71"/>
      <c r="F6" s="22" t="s">
        <v>143</v>
      </c>
      <c r="G6" s="23" t="s">
        <v>145</v>
      </c>
    </row>
    <row r="7" spans="1:7" ht="15">
      <c r="A7" s="1"/>
      <c r="B7" s="1"/>
      <c r="C7" s="1"/>
      <c r="D7" s="1"/>
      <c r="E7" s="72"/>
      <c r="F7" s="24" t="s">
        <v>268</v>
      </c>
      <c r="G7" s="25" t="s">
        <v>166</v>
      </c>
    </row>
    <row r="8" spans="1:7" ht="15">
      <c r="A8" s="1"/>
      <c r="B8" s="1"/>
      <c r="C8" s="1"/>
      <c r="D8" s="1"/>
      <c r="E8" s="72"/>
      <c r="F8" s="24" t="s">
        <v>144</v>
      </c>
      <c r="G8" s="25" t="s">
        <v>146</v>
      </c>
    </row>
    <row r="9" spans="1:7" ht="15">
      <c r="A9" s="1"/>
      <c r="B9" s="1"/>
      <c r="C9" s="1"/>
      <c r="D9" s="1"/>
      <c r="E9" s="26" t="s">
        <v>142</v>
      </c>
      <c r="F9" s="26" t="s">
        <v>2</v>
      </c>
      <c r="G9" s="27" t="s">
        <v>2</v>
      </c>
    </row>
    <row r="10" spans="1:7" ht="15.75">
      <c r="A10" s="3" t="s">
        <v>9</v>
      </c>
      <c r="B10" s="1"/>
      <c r="C10" s="1"/>
      <c r="D10" s="1"/>
      <c r="E10" s="19"/>
      <c r="F10" s="19"/>
      <c r="G10" s="13"/>
    </row>
    <row r="11" spans="1:7" ht="15">
      <c r="A11" s="1" t="s">
        <v>3</v>
      </c>
      <c r="B11" s="1"/>
      <c r="C11" s="1"/>
      <c r="D11" s="1"/>
      <c r="E11" s="74" t="s">
        <v>63</v>
      </c>
      <c r="F11" s="20">
        <v>26604796</v>
      </c>
      <c r="G11" s="14">
        <v>27813920</v>
      </c>
    </row>
    <row r="12" spans="1:7" ht="15">
      <c r="A12" s="1" t="s">
        <v>241</v>
      </c>
      <c r="B12" s="1"/>
      <c r="C12" s="1"/>
      <c r="D12" s="1"/>
      <c r="E12" s="19"/>
      <c r="F12" s="20">
        <v>487925</v>
      </c>
      <c r="G12" s="14">
        <v>754636</v>
      </c>
    </row>
    <row r="13" spans="1:7" ht="15.75" thickBot="1">
      <c r="A13" s="1"/>
      <c r="B13" s="1"/>
      <c r="C13" s="1"/>
      <c r="D13" s="1"/>
      <c r="E13" s="19"/>
      <c r="F13" s="38">
        <f>SUM(F11:F12)</f>
        <v>27092721</v>
      </c>
      <c r="G13" s="15">
        <f>SUM(G11:G12)</f>
        <v>28568556</v>
      </c>
    </row>
    <row r="14" spans="1:7" ht="7.5" customHeight="1" thickTop="1">
      <c r="A14" s="1"/>
      <c r="B14" s="1"/>
      <c r="C14" s="1"/>
      <c r="D14" s="1"/>
      <c r="E14" s="19"/>
      <c r="F14" s="20"/>
      <c r="G14" s="14"/>
    </row>
    <row r="15" spans="1:7" ht="15.75">
      <c r="A15" s="3" t="s">
        <v>10</v>
      </c>
      <c r="B15" s="1"/>
      <c r="C15" s="1"/>
      <c r="D15" s="1"/>
      <c r="E15" s="19"/>
      <c r="F15" s="20"/>
      <c r="G15" s="14"/>
    </row>
    <row r="16" spans="1:7" ht="15">
      <c r="A16" s="1" t="s">
        <v>4</v>
      </c>
      <c r="B16" s="1"/>
      <c r="C16" s="1"/>
      <c r="D16" s="1"/>
      <c r="E16" s="19"/>
      <c r="F16" s="20">
        <v>21497164</v>
      </c>
      <c r="G16" s="14">
        <v>19940918</v>
      </c>
    </row>
    <row r="17" spans="1:7" ht="15">
      <c r="A17" s="1" t="s">
        <v>5</v>
      </c>
      <c r="B17" s="1"/>
      <c r="C17" s="1"/>
      <c r="D17" s="1"/>
      <c r="E17" s="19"/>
      <c r="F17" s="20">
        <v>9351402</v>
      </c>
      <c r="G17" s="14">
        <v>8642887</v>
      </c>
    </row>
    <row r="18" spans="1:7" ht="15">
      <c r="A18" s="1" t="s">
        <v>6</v>
      </c>
      <c r="B18" s="1"/>
      <c r="C18" s="1"/>
      <c r="D18" s="1"/>
      <c r="E18" s="19"/>
      <c r="F18" s="20">
        <v>776904</v>
      </c>
      <c r="G18" s="14">
        <v>966300</v>
      </c>
    </row>
    <row r="19" spans="1:7" ht="15">
      <c r="A19" s="1" t="s">
        <v>7</v>
      </c>
      <c r="B19" s="1"/>
      <c r="C19" s="1"/>
      <c r="D19" s="1"/>
      <c r="E19" s="19"/>
      <c r="F19" s="20">
        <v>1197973</v>
      </c>
      <c r="G19" s="14">
        <v>1370372</v>
      </c>
    </row>
    <row r="20" spans="1:7" ht="15">
      <c r="A20" s="1" t="s">
        <v>8</v>
      </c>
      <c r="B20" s="1"/>
      <c r="C20" s="1"/>
      <c r="D20" s="1"/>
      <c r="E20" s="19"/>
      <c r="F20" s="20">
        <v>30123692</v>
      </c>
      <c r="G20" s="14">
        <v>31273841</v>
      </c>
    </row>
    <row r="21" spans="1:7" ht="15">
      <c r="A21" s="1"/>
      <c r="B21" s="1"/>
      <c r="C21" s="1"/>
      <c r="D21" s="1"/>
      <c r="E21" s="19"/>
      <c r="F21" s="96">
        <f>SUM(F16:F20)</f>
        <v>62947135</v>
      </c>
      <c r="G21" s="97">
        <f>SUM(G16:G20)</f>
        <v>62194318</v>
      </c>
    </row>
    <row r="22" spans="1:7" ht="7.5" customHeight="1">
      <c r="A22" s="1"/>
      <c r="B22" s="1"/>
      <c r="C22" s="1"/>
      <c r="D22" s="1"/>
      <c r="E22" s="19"/>
      <c r="F22" s="20"/>
      <c r="G22" s="14"/>
    </row>
    <row r="23" spans="1:7" ht="15.75">
      <c r="A23" s="3" t="s">
        <v>11</v>
      </c>
      <c r="B23" s="1"/>
      <c r="C23" s="1"/>
      <c r="D23" s="1"/>
      <c r="E23" s="19"/>
      <c r="F23" s="20"/>
      <c r="G23" s="14"/>
    </row>
    <row r="24" spans="1:7" ht="15">
      <c r="A24" s="1" t="s">
        <v>12</v>
      </c>
      <c r="B24" s="1"/>
      <c r="C24" s="1"/>
      <c r="D24" s="1"/>
      <c r="E24" s="19"/>
      <c r="F24" s="20">
        <v>3422925</v>
      </c>
      <c r="G24" s="14">
        <v>2103440</v>
      </c>
    </row>
    <row r="25" spans="1:7" ht="15">
      <c r="A25" s="1" t="s">
        <v>13</v>
      </c>
      <c r="B25" s="1"/>
      <c r="C25" s="1"/>
      <c r="D25" s="1"/>
      <c r="E25" s="19"/>
      <c r="F25" s="20">
        <v>2807399</v>
      </c>
      <c r="G25" s="14">
        <v>3631729</v>
      </c>
    </row>
    <row r="26" spans="1:7" ht="15">
      <c r="A26" s="1" t="s">
        <v>14</v>
      </c>
      <c r="B26" s="1"/>
      <c r="C26" s="1"/>
      <c r="D26" s="1"/>
      <c r="E26" s="19"/>
      <c r="F26" s="53">
        <v>0</v>
      </c>
      <c r="G26" s="16" t="s">
        <v>22</v>
      </c>
    </row>
    <row r="27" spans="1:7" ht="15">
      <c r="A27" s="1"/>
      <c r="B27" s="1"/>
      <c r="C27" s="1"/>
      <c r="D27" s="1"/>
      <c r="E27" s="19"/>
      <c r="F27" s="94">
        <f>SUM(F24:F26)</f>
        <v>6230324</v>
      </c>
      <c r="G27" s="95">
        <f>SUM(G24:G26)</f>
        <v>5735169</v>
      </c>
    </row>
    <row r="28" spans="1:7" ht="7.5" customHeight="1">
      <c r="A28" s="1"/>
      <c r="B28" s="1"/>
      <c r="C28" s="1"/>
      <c r="D28" s="1"/>
      <c r="E28" s="19"/>
      <c r="F28" s="20"/>
      <c r="G28" s="14"/>
    </row>
    <row r="29" spans="1:7" ht="15.75">
      <c r="A29" s="3" t="s">
        <v>15</v>
      </c>
      <c r="B29" s="1"/>
      <c r="C29" s="1"/>
      <c r="D29" s="1"/>
      <c r="E29" s="19"/>
      <c r="F29" s="20">
        <f>+F21-F27</f>
        <v>56716811</v>
      </c>
      <c r="G29" s="14">
        <f>+G21-G27</f>
        <v>56459149</v>
      </c>
    </row>
    <row r="30" spans="1:7" ht="15.75" thickBot="1">
      <c r="A30" s="1"/>
      <c r="B30" s="1"/>
      <c r="C30" s="1"/>
      <c r="D30" s="1"/>
      <c r="E30" s="19"/>
      <c r="F30" s="38">
        <f>+F13+F29</f>
        <v>83809532</v>
      </c>
      <c r="G30" s="15">
        <f>+G13+G29</f>
        <v>85027705</v>
      </c>
    </row>
    <row r="31" spans="1:7" ht="7.5" customHeight="1" thickTop="1">
      <c r="A31" s="1"/>
      <c r="B31" s="1"/>
      <c r="C31" s="1"/>
      <c r="D31" s="1"/>
      <c r="E31" s="19"/>
      <c r="F31" s="20"/>
      <c r="G31" s="14"/>
    </row>
    <row r="32" spans="1:7" ht="15.75">
      <c r="A32" s="3" t="s">
        <v>16</v>
      </c>
      <c r="B32" s="1"/>
      <c r="C32" s="1"/>
      <c r="D32" s="1"/>
      <c r="E32" s="19"/>
      <c r="F32" s="20"/>
      <c r="G32" s="14"/>
    </row>
    <row r="33" spans="1:7" ht="15">
      <c r="A33" s="1" t="s">
        <v>17</v>
      </c>
      <c r="B33" s="1"/>
      <c r="C33" s="1"/>
      <c r="D33" s="1"/>
      <c r="E33" s="19"/>
      <c r="F33" s="20">
        <v>44404700</v>
      </c>
      <c r="G33" s="14">
        <v>43672700</v>
      </c>
    </row>
    <row r="34" spans="1:7" ht="15">
      <c r="A34" s="1" t="s">
        <v>18</v>
      </c>
      <c r="B34" s="1"/>
      <c r="C34" s="1"/>
      <c r="D34" s="1"/>
      <c r="E34" s="19"/>
      <c r="F34" s="21">
        <f>654456+941286+352000+34899917</f>
        <v>36847659</v>
      </c>
      <c r="G34" s="21">
        <v>38758052</v>
      </c>
    </row>
    <row r="35" spans="1:7" ht="15">
      <c r="A35" s="1" t="s">
        <v>19</v>
      </c>
      <c r="B35" s="1"/>
      <c r="C35" s="1"/>
      <c r="D35" s="1"/>
      <c r="E35" s="19"/>
      <c r="F35" s="20">
        <f>SUM(F33:F34)</f>
        <v>81252359</v>
      </c>
      <c r="G35" s="14">
        <f>SUM(G33:G34)</f>
        <v>82430752</v>
      </c>
    </row>
    <row r="36" spans="1:7" ht="15">
      <c r="A36" s="1"/>
      <c r="B36" s="1"/>
      <c r="C36" s="1"/>
      <c r="D36" s="1"/>
      <c r="E36" s="19"/>
      <c r="F36" s="20"/>
      <c r="G36" s="14"/>
    </row>
    <row r="37" spans="1:7" ht="15">
      <c r="A37" s="1" t="s">
        <v>20</v>
      </c>
      <c r="B37" s="1"/>
      <c r="C37" s="1"/>
      <c r="D37" s="1"/>
      <c r="E37" s="19"/>
      <c r="F37" s="20">
        <v>1402133</v>
      </c>
      <c r="G37" s="14">
        <v>1402133</v>
      </c>
    </row>
    <row r="38" spans="1:7" ht="15">
      <c r="A38" s="1" t="s">
        <v>242</v>
      </c>
      <c r="B38" s="1"/>
      <c r="C38" s="1"/>
      <c r="D38" s="1"/>
      <c r="E38" s="19"/>
      <c r="F38" s="20">
        <v>1155040</v>
      </c>
      <c r="G38" s="14">
        <v>1194820</v>
      </c>
    </row>
    <row r="39" spans="1:7" ht="15.75" thickBot="1">
      <c r="A39" s="1"/>
      <c r="B39" s="1"/>
      <c r="C39" s="1"/>
      <c r="D39" s="1"/>
      <c r="E39" s="19"/>
      <c r="F39" s="38">
        <f>SUM(F35:F38)</f>
        <v>83809532</v>
      </c>
      <c r="G39" s="15">
        <f>SUM(G35:G38)</f>
        <v>85027705</v>
      </c>
    </row>
    <row r="40" spans="1:7" ht="7.5" customHeight="1" thickTop="1">
      <c r="A40" s="1"/>
      <c r="B40" s="1"/>
      <c r="C40" s="1"/>
      <c r="D40" s="1"/>
      <c r="E40" s="19"/>
      <c r="F40" s="20"/>
      <c r="G40" s="14"/>
    </row>
    <row r="41" spans="1:7" ht="15">
      <c r="A41" s="1" t="s">
        <v>21</v>
      </c>
      <c r="B41" s="1"/>
      <c r="C41" s="1"/>
      <c r="D41" s="1"/>
      <c r="E41" s="19"/>
      <c r="F41" s="39">
        <f>+F35/F33</f>
        <v>1.8298143890173788</v>
      </c>
      <c r="G41" s="18">
        <f>+G35/G33</f>
        <v>1.887466357701722</v>
      </c>
    </row>
    <row r="42" spans="1:7" ht="15">
      <c r="A42" s="1"/>
      <c r="B42" s="1"/>
      <c r="C42" s="1"/>
      <c r="D42" s="1"/>
      <c r="E42" s="73"/>
      <c r="F42" s="21"/>
      <c r="G42" s="17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170</v>
      </c>
      <c r="B44" s="1"/>
      <c r="C44" s="1"/>
      <c r="D44" s="1"/>
      <c r="E44" s="1"/>
      <c r="F44" s="4"/>
      <c r="G44" s="4"/>
    </row>
    <row r="45" spans="1:7" ht="15">
      <c r="A45" s="1" t="s">
        <v>186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/>
  <pageMargins left="1.3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F1"/>
    </sheetView>
  </sheetViews>
  <sheetFormatPr defaultColWidth="9.140625" defaultRowHeight="12.75"/>
  <cols>
    <col min="1" max="1" width="34.57421875" style="0" bestFit="1" customWidth="1"/>
    <col min="2" max="2" width="8.7109375" style="0" customWidth="1"/>
    <col min="3" max="6" width="12.7109375" style="0" customWidth="1"/>
  </cols>
  <sheetData>
    <row r="1" spans="1:6" ht="15.75">
      <c r="A1" s="122" t="s">
        <v>23</v>
      </c>
      <c r="B1" s="122"/>
      <c r="C1" s="122"/>
      <c r="D1" s="122"/>
      <c r="E1" s="122"/>
      <c r="F1" s="122"/>
    </row>
    <row r="2" spans="1:6" ht="15">
      <c r="A2" s="123" t="s">
        <v>24</v>
      </c>
      <c r="B2" s="123"/>
      <c r="C2" s="123"/>
      <c r="D2" s="123"/>
      <c r="E2" s="123"/>
      <c r="F2" s="123"/>
    </row>
    <row r="4" spans="1:6" ht="12.75">
      <c r="A4" s="126" t="s">
        <v>264</v>
      </c>
      <c r="B4" s="126"/>
      <c r="C4" s="126"/>
      <c r="D4" s="126"/>
      <c r="E4" s="126"/>
      <c r="F4" s="126"/>
    </row>
    <row r="5" spans="1:6" ht="12.75">
      <c r="A5" s="129" t="s">
        <v>25</v>
      </c>
      <c r="B5" s="129"/>
      <c r="C5" s="129"/>
      <c r="D5" s="129"/>
      <c r="E5" s="129"/>
      <c r="F5" s="129"/>
    </row>
    <row r="8" spans="3:6" ht="12.75">
      <c r="C8" s="127" t="s">
        <v>194</v>
      </c>
      <c r="D8" s="128"/>
      <c r="E8" s="127" t="s">
        <v>195</v>
      </c>
      <c r="F8" s="128"/>
    </row>
    <row r="10" spans="2:6" ht="12.75">
      <c r="B10" s="75"/>
      <c r="C10" s="124" t="s">
        <v>152</v>
      </c>
      <c r="D10" s="125"/>
      <c r="E10" s="124" t="s">
        <v>265</v>
      </c>
      <c r="F10" s="125"/>
    </row>
    <row r="11" spans="2:6" ht="12.75">
      <c r="B11" s="76"/>
      <c r="C11" s="83" t="s">
        <v>266</v>
      </c>
      <c r="D11" s="89" t="s">
        <v>267</v>
      </c>
      <c r="E11" s="83" t="s">
        <v>266</v>
      </c>
      <c r="F11" s="89" t="s">
        <v>267</v>
      </c>
    </row>
    <row r="12" spans="2:6" ht="12.75">
      <c r="B12" s="79" t="s">
        <v>147</v>
      </c>
      <c r="C12" s="11" t="s">
        <v>26</v>
      </c>
      <c r="D12" s="12" t="s">
        <v>26</v>
      </c>
      <c r="E12" s="11" t="s">
        <v>26</v>
      </c>
      <c r="F12" s="12" t="s">
        <v>26</v>
      </c>
    </row>
    <row r="13" spans="2:6" ht="12.75">
      <c r="B13" s="77"/>
      <c r="C13" s="9"/>
      <c r="D13" s="10"/>
      <c r="E13" s="9"/>
      <c r="F13" s="10"/>
    </row>
    <row r="14" spans="1:6" ht="12.75">
      <c r="A14" t="s">
        <v>27</v>
      </c>
      <c r="B14" s="81" t="s">
        <v>70</v>
      </c>
      <c r="C14" s="40">
        <v>11809</v>
      </c>
      <c r="D14" s="41">
        <v>13906</v>
      </c>
      <c r="E14" s="40">
        <f>20510+C14</f>
        <v>32319</v>
      </c>
      <c r="F14" s="41">
        <f>26733+13906</f>
        <v>40639</v>
      </c>
    </row>
    <row r="15" spans="2:6" ht="12.75">
      <c r="B15" s="81"/>
      <c r="C15" s="40"/>
      <c r="D15" s="41"/>
      <c r="E15" s="40"/>
      <c r="F15" s="41"/>
    </row>
    <row r="16" spans="1:6" ht="12.75">
      <c r="A16" t="s">
        <v>198</v>
      </c>
      <c r="B16" s="82"/>
      <c r="C16" s="40">
        <v>-10856</v>
      </c>
      <c r="D16" s="51">
        <f>-4755-2712-825-1980-573-1527-1</f>
        <v>-12373</v>
      </c>
      <c r="E16" s="40">
        <f>-19512+C16</f>
        <v>-30368</v>
      </c>
      <c r="F16" s="41">
        <f>-24472-12373</f>
        <v>-36845</v>
      </c>
    </row>
    <row r="17" spans="1:6" ht="12.75">
      <c r="A17" t="s">
        <v>28</v>
      </c>
      <c r="B17" s="81"/>
      <c r="C17" s="42">
        <v>33</v>
      </c>
      <c r="D17" s="43">
        <v>63</v>
      </c>
      <c r="E17" s="42">
        <f>164+C17</f>
        <v>197</v>
      </c>
      <c r="F17" s="43">
        <f>414+63</f>
        <v>477</v>
      </c>
    </row>
    <row r="18" spans="2:6" ht="12.75">
      <c r="B18" s="81"/>
      <c r="C18" s="40"/>
      <c r="D18" s="41"/>
      <c r="E18" s="40"/>
      <c r="F18" s="41"/>
    </row>
    <row r="19" spans="1:6" ht="12.75">
      <c r="A19" t="s">
        <v>29</v>
      </c>
      <c r="B19" s="81"/>
      <c r="C19" s="40">
        <f>SUM(C14:C17)</f>
        <v>986</v>
      </c>
      <c r="D19" s="41">
        <f>SUM(D14:D17)</f>
        <v>1596</v>
      </c>
      <c r="E19" s="40">
        <f>SUM(E14:E17)</f>
        <v>2148</v>
      </c>
      <c r="F19" s="41">
        <f>SUM(F14:F17)</f>
        <v>4271</v>
      </c>
    </row>
    <row r="20" spans="2:6" ht="12.75">
      <c r="B20" s="81"/>
      <c r="C20" s="40"/>
      <c r="D20" s="41"/>
      <c r="E20" s="40"/>
      <c r="F20" s="41"/>
    </row>
    <row r="21" spans="1:6" ht="12.75">
      <c r="A21" t="s">
        <v>199</v>
      </c>
      <c r="B21" s="81"/>
      <c r="C21" s="40">
        <v>176.9</v>
      </c>
      <c r="D21" s="41">
        <v>123</v>
      </c>
      <c r="E21" s="40">
        <f>338+C21</f>
        <v>514.9</v>
      </c>
      <c r="F21" s="41">
        <f>240+123</f>
        <v>363</v>
      </c>
    </row>
    <row r="22" spans="2:6" ht="12.75">
      <c r="B22" s="81"/>
      <c r="C22" s="40"/>
      <c r="D22" s="41"/>
      <c r="E22" s="40"/>
      <c r="F22" s="41"/>
    </row>
    <row r="23" spans="1:6" ht="12.75">
      <c r="A23" t="s">
        <v>30</v>
      </c>
      <c r="B23" s="81"/>
      <c r="C23" s="42">
        <v>246</v>
      </c>
      <c r="D23" s="43">
        <v>925</v>
      </c>
      <c r="E23" s="42">
        <f>577+C23</f>
        <v>823</v>
      </c>
      <c r="F23" s="43">
        <f>1615+925</f>
        <v>2540</v>
      </c>
    </row>
    <row r="24" spans="2:6" ht="12.75">
      <c r="B24" s="81"/>
      <c r="C24" s="40"/>
      <c r="D24" s="41"/>
      <c r="E24" s="40"/>
      <c r="F24" s="41"/>
    </row>
    <row r="25" spans="1:6" ht="12.75">
      <c r="A25" t="s">
        <v>111</v>
      </c>
      <c r="B25" s="81" t="s">
        <v>71</v>
      </c>
      <c r="C25" s="40">
        <f>SUM(C19:C23)</f>
        <v>1408.9</v>
      </c>
      <c r="D25" s="41">
        <f>SUM(D19:D24)</f>
        <v>2644</v>
      </c>
      <c r="E25" s="40">
        <f>SUM(E19:E23)</f>
        <v>3485.9</v>
      </c>
      <c r="F25" s="41">
        <f>SUM(F19:F24)</f>
        <v>7174</v>
      </c>
    </row>
    <row r="26" spans="2:6" ht="12.75">
      <c r="B26" s="81"/>
      <c r="C26" s="40"/>
      <c r="D26" s="41"/>
      <c r="E26" s="40"/>
      <c r="F26" s="41"/>
    </row>
    <row r="27" spans="1:6" ht="12.75">
      <c r="A27" t="s">
        <v>14</v>
      </c>
      <c r="B27" s="81" t="s">
        <v>77</v>
      </c>
      <c r="C27" s="40">
        <v>-831</v>
      </c>
      <c r="D27" s="41">
        <v>-794</v>
      </c>
      <c r="E27" s="40">
        <f>-506+C27</f>
        <v>-1337</v>
      </c>
      <c r="F27" s="41">
        <f>-1386-794</f>
        <v>-2180</v>
      </c>
    </row>
    <row r="28" spans="2:6" ht="12.75">
      <c r="B28" s="81"/>
      <c r="C28" s="42"/>
      <c r="D28" s="43"/>
      <c r="E28" s="42"/>
      <c r="F28" s="43"/>
    </row>
    <row r="29" spans="1:6" ht="12.75">
      <c r="A29" t="s">
        <v>112</v>
      </c>
      <c r="B29" s="81"/>
      <c r="C29" s="40">
        <f>SUM(C25:C27)</f>
        <v>577.9000000000001</v>
      </c>
      <c r="D29" s="41">
        <f>SUM(D25:D28)</f>
        <v>1850</v>
      </c>
      <c r="E29" s="40">
        <f>SUM(E25:E27)</f>
        <v>2148.9</v>
      </c>
      <c r="F29" s="41">
        <f>SUM(F25:F28)</f>
        <v>4994</v>
      </c>
    </row>
    <row r="30" spans="2:6" ht="12.75">
      <c r="B30" s="81"/>
      <c r="C30" s="40"/>
      <c r="D30" s="41"/>
      <c r="E30" s="40"/>
      <c r="F30" s="41"/>
    </row>
    <row r="31" spans="1:6" ht="12.75">
      <c r="A31" t="s">
        <v>31</v>
      </c>
      <c r="B31" s="81"/>
      <c r="C31" s="40">
        <v>2</v>
      </c>
      <c r="D31" s="41">
        <v>54</v>
      </c>
      <c r="E31" s="40">
        <f>38+C31</f>
        <v>40</v>
      </c>
      <c r="F31" s="41">
        <f>-35+54</f>
        <v>19</v>
      </c>
    </row>
    <row r="32" spans="2:6" ht="12.75">
      <c r="B32" s="81"/>
      <c r="C32" s="42"/>
      <c r="D32" s="43"/>
      <c r="E32" s="42"/>
      <c r="F32" s="43"/>
    </row>
    <row r="33" spans="1:6" ht="13.5" thickBot="1">
      <c r="A33" t="s">
        <v>32</v>
      </c>
      <c r="B33" s="81"/>
      <c r="C33" s="45">
        <f>SUM(C29:C32)</f>
        <v>579.9000000000001</v>
      </c>
      <c r="D33" s="46">
        <f>SUM(D29:D32)</f>
        <v>1904</v>
      </c>
      <c r="E33" s="45">
        <f>SUM(E29:E32)</f>
        <v>2188.9</v>
      </c>
      <c r="F33" s="46">
        <f>SUM(F29:F32)</f>
        <v>5013</v>
      </c>
    </row>
    <row r="34" spans="2:6" ht="13.5" thickTop="1">
      <c r="B34" s="81"/>
      <c r="C34" s="40"/>
      <c r="D34" s="41"/>
      <c r="E34" s="40"/>
      <c r="F34" s="41"/>
    </row>
    <row r="35" spans="1:6" ht="12.75">
      <c r="A35" t="s">
        <v>155</v>
      </c>
      <c r="B35" s="81"/>
      <c r="C35" s="44"/>
      <c r="D35" s="61"/>
      <c r="E35" s="44"/>
      <c r="F35" s="47"/>
    </row>
    <row r="36" spans="1:6" ht="12.75">
      <c r="A36" s="80" t="s">
        <v>149</v>
      </c>
      <c r="B36" s="82" t="s">
        <v>150</v>
      </c>
      <c r="C36" s="44">
        <f>+(C33/44400.072)*100</f>
        <v>1.3060789631151952</v>
      </c>
      <c r="D36" s="47">
        <f>+(D33/43611.7)*100</f>
        <v>4.365800920395215</v>
      </c>
      <c r="E36" s="61">
        <f>+(E33/44400.072)*100</f>
        <v>4.929946960446371</v>
      </c>
      <c r="F36" s="47">
        <f>+(F33/43611.7)*100</f>
        <v>11.494621856061563</v>
      </c>
    </row>
    <row r="37" spans="1:6" ht="12.75">
      <c r="A37" s="80" t="s">
        <v>148</v>
      </c>
      <c r="B37" s="82" t="s">
        <v>151</v>
      </c>
      <c r="C37" s="44">
        <f>+(C33/47155.072)*100</f>
        <v>1.2297722713688148</v>
      </c>
      <c r="D37" s="90" t="s">
        <v>172</v>
      </c>
      <c r="E37" s="44">
        <f>+(E33/47155.072)*100</f>
        <v>4.641918476977408</v>
      </c>
      <c r="F37" s="91" t="s">
        <v>172</v>
      </c>
    </row>
    <row r="38" spans="1:6" ht="12.75">
      <c r="A38" s="80"/>
      <c r="B38" s="78"/>
      <c r="C38" s="42"/>
      <c r="D38" s="43"/>
      <c r="E38" s="42"/>
      <c r="F38" s="43"/>
    </row>
    <row r="40" ht="12.75">
      <c r="A40" t="s">
        <v>33</v>
      </c>
    </row>
    <row r="41" ht="12.75">
      <c r="A41" t="s">
        <v>185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/>
  <pageMargins left="0.66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7" sqref="A17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0.7109375" style="0" customWidth="1"/>
    <col min="4" max="4" width="10.8515625" style="0" customWidth="1"/>
    <col min="5" max="5" width="9.7109375" style="0" customWidth="1"/>
    <col min="6" max="6" width="8.7109375" style="0" customWidth="1"/>
    <col min="7" max="8" width="10.8515625" style="0" customWidth="1"/>
    <col min="9" max="9" width="10.7109375" style="0" customWidth="1"/>
  </cols>
  <sheetData>
    <row r="1" spans="1:10" ht="15.75">
      <c r="A1" s="122" t="s">
        <v>23</v>
      </c>
      <c r="B1" s="122"/>
      <c r="C1" s="122"/>
      <c r="D1" s="122"/>
      <c r="E1" s="122"/>
      <c r="F1" s="122"/>
      <c r="G1" s="122"/>
      <c r="H1" s="122"/>
      <c r="I1" s="49"/>
      <c r="J1" s="49"/>
    </row>
    <row r="2" spans="1:10" ht="15">
      <c r="A2" s="123" t="s">
        <v>24</v>
      </c>
      <c r="B2" s="123"/>
      <c r="C2" s="123"/>
      <c r="D2" s="123"/>
      <c r="E2" s="123"/>
      <c r="F2" s="123"/>
      <c r="G2" s="123"/>
      <c r="H2" s="123"/>
      <c r="I2" s="50"/>
      <c r="J2" s="50"/>
    </row>
    <row r="4" spans="1:8" ht="12.75">
      <c r="A4" s="130" t="s">
        <v>153</v>
      </c>
      <c r="B4" s="130"/>
      <c r="C4" s="130"/>
      <c r="D4" s="130"/>
      <c r="E4" s="130"/>
      <c r="F4" s="130"/>
      <c r="G4" s="130"/>
      <c r="H4" s="130"/>
    </row>
    <row r="5" spans="1:8" ht="12.75">
      <c r="A5" s="126" t="s">
        <v>262</v>
      </c>
      <c r="B5" s="126"/>
      <c r="C5" s="126"/>
      <c r="D5" s="126"/>
      <c r="E5" s="126"/>
      <c r="F5" s="126"/>
      <c r="G5" s="126"/>
      <c r="H5" s="126"/>
    </row>
    <row r="6" spans="1:8" ht="12.75">
      <c r="A6" s="129" t="s">
        <v>154</v>
      </c>
      <c r="B6" s="129"/>
      <c r="C6" s="129"/>
      <c r="D6" s="129"/>
      <c r="E6" s="129"/>
      <c r="F6" s="129"/>
      <c r="G6" s="129"/>
      <c r="H6" s="129"/>
    </row>
    <row r="9" spans="3:7" ht="12.75">
      <c r="C9" s="129" t="s">
        <v>138</v>
      </c>
      <c r="D9" s="129"/>
      <c r="E9" s="129"/>
      <c r="F9" s="129"/>
      <c r="G9" t="s">
        <v>43</v>
      </c>
    </row>
    <row r="10" spans="3:6" ht="12.75">
      <c r="C10" s="7"/>
      <c r="D10" s="7"/>
      <c r="E10" s="7"/>
      <c r="F10" s="7"/>
    </row>
    <row r="11" ht="12.75">
      <c r="F11" s="7" t="s">
        <v>34</v>
      </c>
    </row>
    <row r="12" spans="3:8" ht="12.75">
      <c r="C12" s="7" t="s">
        <v>34</v>
      </c>
      <c r="D12" s="7" t="s">
        <v>34</v>
      </c>
      <c r="E12" s="7" t="s">
        <v>35</v>
      </c>
      <c r="F12" s="7" t="s">
        <v>36</v>
      </c>
      <c r="G12" s="7" t="s">
        <v>40</v>
      </c>
      <c r="H12" s="7"/>
    </row>
    <row r="13" spans="2:8" ht="12.75">
      <c r="B13" t="s">
        <v>142</v>
      </c>
      <c r="C13" s="29" t="s">
        <v>39</v>
      </c>
      <c r="D13" s="29" t="s">
        <v>38</v>
      </c>
      <c r="E13" s="29" t="s">
        <v>37</v>
      </c>
      <c r="F13" s="29" t="s">
        <v>37</v>
      </c>
      <c r="G13" s="29" t="s">
        <v>41</v>
      </c>
      <c r="H13" s="29" t="s">
        <v>42</v>
      </c>
    </row>
    <row r="14" spans="2:8" ht="12.75">
      <c r="B14" s="84"/>
      <c r="C14" s="28" t="s">
        <v>2</v>
      </c>
      <c r="D14" s="28" t="s">
        <v>2</v>
      </c>
      <c r="E14" s="28" t="s">
        <v>2</v>
      </c>
      <c r="F14" s="30" t="s">
        <v>2</v>
      </c>
      <c r="G14" s="28" t="s">
        <v>2</v>
      </c>
      <c r="H14" s="28" t="s">
        <v>2</v>
      </c>
    </row>
    <row r="15" spans="2:8" ht="12.75">
      <c r="B15" s="63"/>
      <c r="C15" s="29"/>
      <c r="D15" s="29"/>
      <c r="E15" s="29"/>
      <c r="F15" s="92"/>
      <c r="G15" s="29"/>
      <c r="H15" s="29"/>
    </row>
    <row r="16" spans="1:9" ht="12.75">
      <c r="A16" t="s">
        <v>45</v>
      </c>
      <c r="B16" s="63"/>
      <c r="C16" s="111">
        <v>43611700</v>
      </c>
      <c r="D16" s="111">
        <v>286838</v>
      </c>
      <c r="E16" s="111">
        <v>1241023</v>
      </c>
      <c r="F16" s="112">
        <v>352000</v>
      </c>
      <c r="G16" s="111">
        <v>34761961</v>
      </c>
      <c r="H16" s="111">
        <f>SUM(C16:G16)</f>
        <v>80253522</v>
      </c>
      <c r="I16" s="5"/>
    </row>
    <row r="17" spans="2:9" ht="4.5" customHeight="1">
      <c r="B17" s="63"/>
      <c r="C17" s="111"/>
      <c r="D17" s="111"/>
      <c r="E17" s="111"/>
      <c r="F17" s="112"/>
      <c r="G17" s="111"/>
      <c r="H17" s="111"/>
      <c r="I17" s="5"/>
    </row>
    <row r="18" spans="1:9" ht="12.75">
      <c r="A18" t="s">
        <v>173</v>
      </c>
      <c r="B18" s="63"/>
      <c r="C18" s="113">
        <v>0</v>
      </c>
      <c r="D18" s="113">
        <v>0</v>
      </c>
      <c r="E18" s="64">
        <v>-405050</v>
      </c>
      <c r="F18" s="114">
        <v>0</v>
      </c>
      <c r="G18" s="113">
        <v>0</v>
      </c>
      <c r="H18" s="64">
        <f>SUM(E18:G18)</f>
        <v>-405050</v>
      </c>
      <c r="I18" s="5"/>
    </row>
    <row r="19" spans="1:9" ht="12.75">
      <c r="A19" t="s">
        <v>211</v>
      </c>
      <c r="B19" s="63"/>
      <c r="C19" s="113"/>
      <c r="D19" s="113"/>
      <c r="E19" s="64"/>
      <c r="F19" s="114"/>
      <c r="G19" s="113"/>
      <c r="H19" s="64"/>
      <c r="I19" s="5"/>
    </row>
    <row r="20" spans="2:9" ht="4.5" customHeight="1">
      <c r="B20" s="63"/>
      <c r="C20" s="115"/>
      <c r="D20" s="115"/>
      <c r="E20" s="115"/>
      <c r="F20" s="116"/>
      <c r="G20" s="115"/>
      <c r="H20" s="115"/>
      <c r="I20" s="5"/>
    </row>
    <row r="21" spans="1:9" ht="12.75">
      <c r="A21" t="s">
        <v>46</v>
      </c>
      <c r="B21" s="63"/>
      <c r="C21" s="64">
        <f aca="true" t="shared" si="0" ref="C21:H21">SUM(C16:C20)</f>
        <v>43611700</v>
      </c>
      <c r="D21" s="64">
        <f t="shared" si="0"/>
        <v>286838</v>
      </c>
      <c r="E21" s="64">
        <f t="shared" si="0"/>
        <v>835973</v>
      </c>
      <c r="F21" s="64">
        <f t="shared" si="0"/>
        <v>352000</v>
      </c>
      <c r="G21" s="64">
        <f t="shared" si="0"/>
        <v>34761961</v>
      </c>
      <c r="H21" s="64">
        <f t="shared" si="0"/>
        <v>79848472</v>
      </c>
      <c r="I21" s="5"/>
    </row>
    <row r="22" spans="2:9" ht="4.5" customHeight="1">
      <c r="B22" s="63"/>
      <c r="C22" s="64"/>
      <c r="D22" s="64"/>
      <c r="E22" s="64"/>
      <c r="F22" s="110"/>
      <c r="G22" s="64"/>
      <c r="H22" s="64"/>
      <c r="I22" s="5"/>
    </row>
    <row r="23" spans="1:9" ht="12.75">
      <c r="A23" t="s">
        <v>212</v>
      </c>
      <c r="B23" s="63"/>
      <c r="C23" s="64"/>
      <c r="D23" s="64"/>
      <c r="E23" s="64"/>
      <c r="F23" s="110"/>
      <c r="G23" s="64"/>
      <c r="H23" s="64"/>
      <c r="I23" s="5"/>
    </row>
    <row r="24" spans="1:9" ht="12.75">
      <c r="A24" t="s">
        <v>213</v>
      </c>
      <c r="B24" s="63"/>
      <c r="C24" s="113">
        <v>0</v>
      </c>
      <c r="D24" s="113">
        <v>0</v>
      </c>
      <c r="E24" s="64">
        <v>112030</v>
      </c>
      <c r="F24" s="114">
        <v>0</v>
      </c>
      <c r="G24" s="113">
        <v>0</v>
      </c>
      <c r="H24" s="117">
        <f>SUM(C24:G24)</f>
        <v>112030</v>
      </c>
      <c r="I24" s="5"/>
    </row>
    <row r="25" spans="2:9" ht="4.5" customHeight="1">
      <c r="B25" s="63"/>
      <c r="C25" s="113"/>
      <c r="D25" s="113"/>
      <c r="E25" s="64"/>
      <c r="F25" s="114"/>
      <c r="G25" s="113"/>
      <c r="H25" s="117"/>
      <c r="I25" s="5"/>
    </row>
    <row r="26" spans="1:9" ht="12.75">
      <c r="A26" t="s">
        <v>20</v>
      </c>
      <c r="B26" s="63"/>
      <c r="C26" s="113">
        <v>0</v>
      </c>
      <c r="D26" s="113">
        <v>0</v>
      </c>
      <c r="E26" s="64">
        <v>-75100</v>
      </c>
      <c r="F26" s="114">
        <v>0</v>
      </c>
      <c r="G26" s="113">
        <v>0</v>
      </c>
      <c r="H26" s="117">
        <f>SUM(C26:G26)</f>
        <v>-75100</v>
      </c>
      <c r="I26" s="5"/>
    </row>
    <row r="27" spans="2:9" ht="4.5" customHeight="1">
      <c r="B27" s="63"/>
      <c r="C27" s="113"/>
      <c r="D27" s="113"/>
      <c r="E27" s="64"/>
      <c r="F27" s="114"/>
      <c r="G27" s="113"/>
      <c r="H27" s="117"/>
      <c r="I27" s="5"/>
    </row>
    <row r="28" spans="1:9" ht="15" customHeight="1">
      <c r="A28" t="s">
        <v>263</v>
      </c>
      <c r="C28" s="117">
        <v>0</v>
      </c>
      <c r="D28" s="117">
        <v>0</v>
      </c>
      <c r="E28" s="117">
        <v>0</v>
      </c>
      <c r="F28" s="117">
        <v>0</v>
      </c>
      <c r="G28" s="117">
        <v>5012405</v>
      </c>
      <c r="H28" s="117">
        <f>SUM(C28:G28)</f>
        <v>5012405</v>
      </c>
      <c r="I28" s="66"/>
    </row>
    <row r="29" spans="1:9" ht="15" customHeight="1">
      <c r="A29" t="s">
        <v>200</v>
      </c>
      <c r="C29" s="117"/>
      <c r="D29" s="117"/>
      <c r="E29" s="117"/>
      <c r="F29" s="117"/>
      <c r="G29" s="117"/>
      <c r="H29" s="117"/>
      <c r="I29" s="66"/>
    </row>
    <row r="30" spans="3:9" ht="4.5" customHeight="1">
      <c r="C30" s="117"/>
      <c r="D30" s="117"/>
      <c r="E30" s="117"/>
      <c r="F30" s="117"/>
      <c r="G30" s="117"/>
      <c r="H30" s="117"/>
      <c r="I30" s="66"/>
    </row>
    <row r="31" spans="1:9" ht="15" customHeight="1">
      <c r="A31" t="s">
        <v>214</v>
      </c>
      <c r="C31" s="117">
        <v>0</v>
      </c>
      <c r="D31" s="117">
        <v>0</v>
      </c>
      <c r="E31" s="117">
        <v>0</v>
      </c>
      <c r="F31" s="117">
        <v>0</v>
      </c>
      <c r="G31" s="117">
        <v>-4361170</v>
      </c>
      <c r="H31" s="117">
        <f>SUM(C31:G31)</f>
        <v>-4361170</v>
      </c>
      <c r="I31" s="66"/>
    </row>
    <row r="32" spans="3:9" ht="4.5" customHeight="1">
      <c r="C32" s="117"/>
      <c r="D32" s="117"/>
      <c r="E32" s="117"/>
      <c r="F32" s="117"/>
      <c r="G32" s="117"/>
      <c r="H32" s="117"/>
      <c r="I32" s="66"/>
    </row>
    <row r="33" spans="1:9" ht="13.5" thickBot="1">
      <c r="A33" t="s">
        <v>271</v>
      </c>
      <c r="C33" s="65">
        <f>SUM(C21:C28)</f>
        <v>43611700</v>
      </c>
      <c r="D33" s="65">
        <f>SUM(D21:D28)</f>
        <v>286838</v>
      </c>
      <c r="E33" s="65">
        <f>SUM(E21:E28)</f>
        <v>872903</v>
      </c>
      <c r="F33" s="65">
        <f>SUM(F21:F28)</f>
        <v>352000</v>
      </c>
      <c r="G33" s="65">
        <f>SUM(G21:G31)</f>
        <v>35413196</v>
      </c>
      <c r="H33" s="65">
        <f>SUM(H21:H31)</f>
        <v>80536637</v>
      </c>
      <c r="I33" s="5"/>
    </row>
    <row r="34" spans="3:9" ht="13.5" thickTop="1">
      <c r="C34" s="118"/>
      <c r="D34" s="118"/>
      <c r="E34" s="118"/>
      <c r="F34" s="118"/>
      <c r="G34" s="118"/>
      <c r="H34" s="118"/>
      <c r="I34" s="5"/>
    </row>
    <row r="35" spans="1:8" ht="12.75">
      <c r="A35" t="s">
        <v>201</v>
      </c>
      <c r="C35" s="119">
        <v>43672700</v>
      </c>
      <c r="D35" s="119">
        <v>314288</v>
      </c>
      <c r="E35" s="119">
        <v>941286</v>
      </c>
      <c r="F35" s="119">
        <v>352000</v>
      </c>
      <c r="G35" s="119">
        <v>37150478</v>
      </c>
      <c r="H35" s="120">
        <f>SUM(C35:G35)</f>
        <v>82430752</v>
      </c>
    </row>
    <row r="36" spans="3:8" ht="4.5" customHeight="1">
      <c r="C36" s="119"/>
      <c r="D36" s="119"/>
      <c r="E36" s="119"/>
      <c r="F36" s="119"/>
      <c r="G36" s="119"/>
      <c r="H36" s="120"/>
    </row>
    <row r="37" spans="1:9" ht="12.75">
      <c r="A37" t="s">
        <v>217</v>
      </c>
      <c r="C37" s="64"/>
      <c r="D37" s="64"/>
      <c r="E37" s="113"/>
      <c r="F37" s="113"/>
      <c r="G37" s="113"/>
      <c r="H37" s="64"/>
      <c r="I37" s="48"/>
    </row>
    <row r="38" spans="1:8" ht="15" customHeight="1">
      <c r="A38" t="s">
        <v>302</v>
      </c>
      <c r="C38" s="64">
        <v>732000</v>
      </c>
      <c r="D38" s="64">
        <f>344000+3600</f>
        <v>347600</v>
      </c>
      <c r="E38" s="117">
        <v>0</v>
      </c>
      <c r="F38" s="121">
        <v>0</v>
      </c>
      <c r="G38" s="121">
        <v>0</v>
      </c>
      <c r="H38" s="120">
        <f>SUM(C38:G38)</f>
        <v>1079600</v>
      </c>
    </row>
    <row r="39" spans="3:8" ht="4.5" customHeight="1">
      <c r="C39" s="121"/>
      <c r="D39" s="121"/>
      <c r="E39" s="117"/>
      <c r="F39" s="121"/>
      <c r="G39" s="121"/>
      <c r="H39" s="120"/>
    </row>
    <row r="40" spans="1:8" ht="25.5" customHeight="1">
      <c r="A40" s="133" t="s">
        <v>303</v>
      </c>
      <c r="C40" s="121"/>
      <c r="D40" s="117">
        <v>-7432</v>
      </c>
      <c r="E40" s="117"/>
      <c r="F40" s="121"/>
      <c r="G40" s="121"/>
      <c r="H40" s="120">
        <f>SUM(C40:G40)</f>
        <v>-7432</v>
      </c>
    </row>
    <row r="41" spans="3:8" ht="4.5" customHeight="1">
      <c r="C41" s="121"/>
      <c r="D41" s="121"/>
      <c r="E41" s="117"/>
      <c r="F41" s="121"/>
      <c r="G41" s="121"/>
      <c r="H41" s="120"/>
    </row>
    <row r="42" spans="1:8" ht="12.75">
      <c r="A42" t="s">
        <v>263</v>
      </c>
      <c r="C42" s="121">
        <v>0</v>
      </c>
      <c r="D42" s="121">
        <v>0</v>
      </c>
      <c r="E42" s="121">
        <v>0</v>
      </c>
      <c r="F42" s="121">
        <v>0</v>
      </c>
      <c r="G42" s="119">
        <f>1608752+580357</f>
        <v>2189109</v>
      </c>
      <c r="H42" s="119">
        <f>SUM(C42:G42)</f>
        <v>2189109</v>
      </c>
    </row>
    <row r="43" spans="3:8" ht="4.5" customHeight="1">
      <c r="C43" s="121"/>
      <c r="D43" s="121"/>
      <c r="E43" s="121"/>
      <c r="F43" s="121"/>
      <c r="G43" s="119"/>
      <c r="H43" s="119"/>
    </row>
    <row r="44" spans="1:8" ht="15" customHeight="1">
      <c r="A44" t="s">
        <v>214</v>
      </c>
      <c r="C44" s="121"/>
      <c r="D44" s="121"/>
      <c r="E44" s="121"/>
      <c r="F44" s="121"/>
      <c r="G44" s="119">
        <v>-4439670</v>
      </c>
      <c r="H44" s="119">
        <f>SUM(C44:G44)</f>
        <v>-4439670</v>
      </c>
    </row>
    <row r="45" spans="3:8" ht="4.5" customHeight="1">
      <c r="C45" s="121"/>
      <c r="D45" s="121"/>
      <c r="E45" s="121"/>
      <c r="F45" s="121"/>
      <c r="G45" s="119"/>
      <c r="H45" s="119"/>
    </row>
    <row r="46" spans="3:8" ht="12.75">
      <c r="C46" s="119"/>
      <c r="D46" s="119"/>
      <c r="E46" s="119"/>
      <c r="F46" s="119"/>
      <c r="G46" s="119"/>
      <c r="H46" s="119"/>
    </row>
    <row r="47" spans="1:8" ht="13.5" thickBot="1">
      <c r="A47" t="s">
        <v>270</v>
      </c>
      <c r="C47" s="65">
        <f>SUM(C35:C42)</f>
        <v>44404700</v>
      </c>
      <c r="D47" s="65">
        <f>SUM(D35:D42)</f>
        <v>654456</v>
      </c>
      <c r="E47" s="65">
        <f>SUM(E35:E42)</f>
        <v>941286</v>
      </c>
      <c r="F47" s="65">
        <f>SUM(F35:F42)</f>
        <v>352000</v>
      </c>
      <c r="G47" s="65">
        <f>SUM(G35:G44)</f>
        <v>34899917</v>
      </c>
      <c r="H47" s="65">
        <f>SUM(H35:H44)</f>
        <v>81252359</v>
      </c>
    </row>
    <row r="48" spans="3:8" ht="13.5" thickTop="1">
      <c r="C48" s="51"/>
      <c r="D48" s="51"/>
      <c r="E48" s="51"/>
      <c r="F48" s="51"/>
      <c r="G48" s="51"/>
      <c r="H48" s="51"/>
    </row>
    <row r="49" spans="3:8" ht="12.75">
      <c r="C49" s="51"/>
      <c r="D49" s="51"/>
      <c r="E49" s="51"/>
      <c r="F49" s="51"/>
      <c r="G49" s="51"/>
      <c r="H49" s="51"/>
    </row>
    <row r="51" ht="12.75">
      <c r="A51" t="s">
        <v>44</v>
      </c>
    </row>
    <row r="52" ht="12.75">
      <c r="A52" t="s">
        <v>186</v>
      </c>
    </row>
  </sheetData>
  <mergeCells count="6">
    <mergeCell ref="C9:F9"/>
    <mergeCell ref="A1:H1"/>
    <mergeCell ref="A2:H2"/>
    <mergeCell ref="A4:H4"/>
    <mergeCell ref="A5:H5"/>
    <mergeCell ref="A6:H6"/>
  </mergeCells>
  <printOptions/>
  <pageMargins left="0.75" right="0.25" top="1" bottom="1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25">
      <selection activeCell="B46" sqref="B46"/>
    </sheetView>
  </sheetViews>
  <sheetFormatPr defaultColWidth="9.140625" defaultRowHeight="12.75"/>
  <cols>
    <col min="1" max="1" width="3.7109375" style="0" customWidth="1"/>
    <col min="8" max="8" width="14.8515625" style="0" bestFit="1" customWidth="1"/>
    <col min="9" max="9" width="5.7109375" style="0" customWidth="1"/>
    <col min="10" max="10" width="14.8515625" style="0" bestFit="1" customWidth="1"/>
  </cols>
  <sheetData>
    <row r="1" spans="1:10" ht="15.75">
      <c r="A1" s="122" t="s">
        <v>23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4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.75">
      <c r="A4" s="122" t="s">
        <v>127</v>
      </c>
      <c r="B4" s="122"/>
      <c r="C4" s="122"/>
      <c r="D4" s="122"/>
      <c r="E4" s="122"/>
      <c r="F4" s="122"/>
      <c r="G4" s="122"/>
      <c r="H4" s="122"/>
      <c r="I4" s="122"/>
      <c r="J4" s="122"/>
      <c r="K4" s="2"/>
    </row>
    <row r="5" spans="1:11" ht="15.75">
      <c r="A5" s="122" t="s">
        <v>261</v>
      </c>
      <c r="B5" s="122"/>
      <c r="C5" s="122"/>
      <c r="D5" s="122"/>
      <c r="E5" s="122"/>
      <c r="F5" s="122"/>
      <c r="G5" s="122"/>
      <c r="H5" s="122"/>
      <c r="I5" s="122"/>
      <c r="J5" s="122"/>
      <c r="K5" s="2"/>
    </row>
    <row r="6" spans="1:11" ht="15.75" customHeight="1">
      <c r="A6" s="131" t="s">
        <v>154</v>
      </c>
      <c r="B6" s="131"/>
      <c r="C6" s="131"/>
      <c r="D6" s="131"/>
      <c r="E6" s="131"/>
      <c r="F6" s="131"/>
      <c r="G6" s="131"/>
      <c r="H6" s="131"/>
      <c r="I6" s="131"/>
      <c r="J6" s="131"/>
      <c r="K6" s="2"/>
    </row>
    <row r="7" ht="4.5" customHeight="1"/>
    <row r="8" spans="8:10" ht="12.75">
      <c r="H8" s="7" t="s">
        <v>256</v>
      </c>
      <c r="J8" s="7" t="s">
        <v>256</v>
      </c>
    </row>
    <row r="9" spans="8:10" ht="12.75">
      <c r="H9" s="85" t="s">
        <v>269</v>
      </c>
      <c r="J9" s="85" t="s">
        <v>252</v>
      </c>
    </row>
    <row r="10" spans="8:10" ht="12.75">
      <c r="H10" s="7" t="s">
        <v>2</v>
      </c>
      <c r="I10" s="8"/>
      <c r="J10" s="63"/>
    </row>
    <row r="11" spans="1:10" ht="12.75">
      <c r="A11" s="31" t="s">
        <v>218</v>
      </c>
      <c r="H11" s="7"/>
      <c r="I11" s="8"/>
      <c r="J11" s="63"/>
    </row>
    <row r="12" spans="1:10" ht="7.5" customHeight="1">
      <c r="A12" s="31"/>
      <c r="H12" s="7"/>
      <c r="I12" s="8"/>
      <c r="J12" s="63"/>
    </row>
    <row r="13" spans="1:11" ht="12.75">
      <c r="A13" s="33" t="s">
        <v>219</v>
      </c>
      <c r="H13" s="100">
        <v>3486507</v>
      </c>
      <c r="I13" s="98"/>
      <c r="J13" s="51">
        <v>7174300</v>
      </c>
      <c r="K13" s="48"/>
    </row>
    <row r="14" spans="8:11" ht="7.5" customHeight="1">
      <c r="H14" s="100"/>
      <c r="I14" s="5"/>
      <c r="J14" s="51"/>
      <c r="K14" s="48"/>
    </row>
    <row r="15" spans="1:11" ht="12.75">
      <c r="A15" t="s">
        <v>220</v>
      </c>
      <c r="H15" s="100"/>
      <c r="I15" s="5"/>
      <c r="J15" s="51"/>
      <c r="K15" s="48"/>
    </row>
    <row r="16" spans="2:11" ht="12.75">
      <c r="B16" t="s">
        <v>224</v>
      </c>
      <c r="H16" s="100">
        <f>1744585-823874</f>
        <v>920711</v>
      </c>
      <c r="I16" s="5"/>
      <c r="J16" s="51">
        <f>1693555-2540353</f>
        <v>-846798</v>
      </c>
      <c r="K16" s="48"/>
    </row>
    <row r="17" spans="2:11" ht="12.75">
      <c r="B17" t="s">
        <v>225</v>
      </c>
      <c r="H17" s="100">
        <v>-515194</v>
      </c>
      <c r="I17" s="5"/>
      <c r="J17" s="51">
        <f>-362637-156000+9011</f>
        <v>-509626</v>
      </c>
      <c r="K17" s="48"/>
    </row>
    <row r="18" spans="8:11" ht="7.5" customHeight="1">
      <c r="H18" s="103"/>
      <c r="I18" s="5"/>
      <c r="J18" s="103"/>
      <c r="K18" s="48"/>
    </row>
    <row r="19" spans="1:11" ht="12.75">
      <c r="A19" t="s">
        <v>221</v>
      </c>
      <c r="H19" s="100">
        <f>SUM(H13:H18)</f>
        <v>3892024</v>
      </c>
      <c r="I19" s="5"/>
      <c r="J19" s="100">
        <f>SUM(J13:J18)</f>
        <v>5817876</v>
      </c>
      <c r="K19" s="48"/>
    </row>
    <row r="20" spans="8:11" ht="7.5" customHeight="1">
      <c r="H20" s="100"/>
      <c r="I20" s="5"/>
      <c r="J20" s="100"/>
      <c r="K20" s="48"/>
    </row>
    <row r="21" spans="1:11" ht="12.75">
      <c r="A21" t="s">
        <v>222</v>
      </c>
      <c r="H21" s="100"/>
      <c r="I21" s="5"/>
      <c r="J21" s="100"/>
      <c r="K21" s="48"/>
    </row>
    <row r="22" spans="1:11" ht="12.75">
      <c r="A22" s="34"/>
      <c r="B22" s="34" t="s">
        <v>226</v>
      </c>
      <c r="H22" s="101">
        <f>-519119-1556246</f>
        <v>-2075365</v>
      </c>
      <c r="I22" s="5"/>
      <c r="J22" s="101">
        <f>5873787+4619971</f>
        <v>10493758</v>
      </c>
      <c r="K22" s="48"/>
    </row>
    <row r="23" spans="1:11" ht="12.75">
      <c r="A23" s="34"/>
      <c r="B23" s="34" t="s">
        <v>227</v>
      </c>
      <c r="H23" s="101">
        <v>495155</v>
      </c>
      <c r="I23" s="5"/>
      <c r="J23" s="101">
        <v>-6064996</v>
      </c>
      <c r="K23" s="48"/>
    </row>
    <row r="24" spans="1:11" ht="4.5" customHeight="1">
      <c r="A24" s="34"/>
      <c r="B24" s="34"/>
      <c r="H24" s="103"/>
      <c r="I24" s="5"/>
      <c r="J24" s="103"/>
      <c r="K24" s="48"/>
    </row>
    <row r="25" spans="1:11" ht="12.75">
      <c r="A25" s="33" t="s">
        <v>246</v>
      </c>
      <c r="B25" s="34"/>
      <c r="H25" s="101">
        <f>SUM(H19:H23)</f>
        <v>2311814</v>
      </c>
      <c r="I25" s="5"/>
      <c r="J25" s="101">
        <f>SUM(J19:J23)</f>
        <v>10246638</v>
      </c>
      <c r="K25" s="48"/>
    </row>
    <row r="26" spans="1:11" ht="12.75">
      <c r="A26" s="33" t="s">
        <v>272</v>
      </c>
      <c r="B26" s="34"/>
      <c r="H26" s="101">
        <f>-1048537-1</f>
        <v>-1048538</v>
      </c>
      <c r="I26" s="5"/>
      <c r="J26" s="101">
        <f>-2066890-1</f>
        <v>-2066891</v>
      </c>
      <c r="K26" s="48"/>
    </row>
    <row r="27" spans="1:11" ht="12.75">
      <c r="A27" s="33" t="s">
        <v>273</v>
      </c>
      <c r="B27" s="34"/>
      <c r="H27" s="101">
        <v>114444</v>
      </c>
      <c r="I27" s="5"/>
      <c r="J27" s="101">
        <v>0</v>
      </c>
      <c r="K27" s="48"/>
    </row>
    <row r="28" spans="8:11" ht="7.5" customHeight="1">
      <c r="H28" s="103"/>
      <c r="I28" s="99"/>
      <c r="J28" s="103"/>
      <c r="K28" s="48"/>
    </row>
    <row r="29" spans="1:11" ht="12.75">
      <c r="A29" s="31" t="s">
        <v>223</v>
      </c>
      <c r="H29" s="101">
        <f>+H25+H26+H27</f>
        <v>1377720</v>
      </c>
      <c r="I29" s="99"/>
      <c r="J29" s="101">
        <f>+J25+J26</f>
        <v>8179747</v>
      </c>
      <c r="K29" s="48"/>
    </row>
    <row r="30" spans="8:11" ht="7.5" customHeight="1">
      <c r="H30" s="101"/>
      <c r="I30" s="99"/>
      <c r="J30" s="101"/>
      <c r="K30" s="48"/>
    </row>
    <row r="31" spans="1:11" ht="12.75">
      <c r="A31" s="31" t="s">
        <v>249</v>
      </c>
      <c r="H31" s="101"/>
      <c r="I31" s="99"/>
      <c r="J31" s="101"/>
      <c r="K31" s="48"/>
    </row>
    <row r="32" spans="1:11" ht="4.5" customHeight="1">
      <c r="A32" s="31"/>
      <c r="H32" s="101"/>
      <c r="I32" s="99"/>
      <c r="J32" s="101"/>
      <c r="K32" s="48"/>
    </row>
    <row r="33" spans="1:11" ht="12.75">
      <c r="A33" s="34"/>
      <c r="B33" s="34" t="s">
        <v>228</v>
      </c>
      <c r="H33" s="104">
        <v>859900</v>
      </c>
      <c r="I33" s="99"/>
      <c r="J33" s="104">
        <v>3167671</v>
      </c>
      <c r="K33" s="48"/>
    </row>
    <row r="34" spans="1:11" ht="12.75">
      <c r="A34" s="34"/>
      <c r="B34" s="34" t="s">
        <v>229</v>
      </c>
      <c r="H34" s="105">
        <v>515194</v>
      </c>
      <c r="I34" s="99"/>
      <c r="J34" s="105">
        <v>362637</v>
      </c>
      <c r="K34" s="48"/>
    </row>
    <row r="35" spans="1:11" ht="12.75">
      <c r="A35" s="34"/>
      <c r="B35" s="34" t="s">
        <v>230</v>
      </c>
      <c r="H35" s="106">
        <v>-535461</v>
      </c>
      <c r="I35" s="99"/>
      <c r="J35" s="106">
        <f>-1854147+156000</f>
        <v>-1698147</v>
      </c>
      <c r="K35" s="48"/>
    </row>
    <row r="36" spans="1:11" ht="7.5" customHeight="1">
      <c r="A36" s="34"/>
      <c r="H36" s="101"/>
      <c r="I36" s="99"/>
      <c r="J36" s="101"/>
      <c r="K36" s="48"/>
    </row>
    <row r="37" spans="1:11" ht="12.75">
      <c r="A37" s="31" t="s">
        <v>243</v>
      </c>
      <c r="H37" s="101">
        <f>SUM(H33:H36)</f>
        <v>839633</v>
      </c>
      <c r="I37" s="99"/>
      <c r="J37" s="101">
        <f>SUM(J33:J36)</f>
        <v>1832161</v>
      </c>
      <c r="K37" s="48"/>
    </row>
    <row r="38" spans="8:11" ht="7.5" customHeight="1">
      <c r="H38" s="101"/>
      <c r="I38" s="5"/>
      <c r="J38" s="101"/>
      <c r="K38" s="48"/>
    </row>
    <row r="39" spans="1:11" ht="12.75">
      <c r="A39" s="31" t="s">
        <v>250</v>
      </c>
      <c r="H39" s="101"/>
      <c r="I39" s="5"/>
      <c r="J39" s="101"/>
      <c r="K39" s="48"/>
    </row>
    <row r="40" spans="1:11" ht="4.5" customHeight="1">
      <c r="A40" s="31"/>
      <c r="H40" s="101"/>
      <c r="I40" s="5"/>
      <c r="J40" s="101"/>
      <c r="K40" s="48"/>
    </row>
    <row r="41" spans="2:11" ht="12.75">
      <c r="B41" s="34" t="s">
        <v>244</v>
      </c>
      <c r="H41" s="104">
        <v>-4439670</v>
      </c>
      <c r="I41" s="5"/>
      <c r="J41" s="104">
        <v>-4361170</v>
      </c>
      <c r="K41" s="48"/>
    </row>
    <row r="42" spans="2:11" ht="12.75">
      <c r="B42" s="34" t="s">
        <v>245</v>
      </c>
      <c r="H42" s="105">
        <v>0</v>
      </c>
      <c r="I42" s="5"/>
      <c r="J42" s="105">
        <v>-172200</v>
      </c>
      <c r="K42" s="48"/>
    </row>
    <row r="43" spans="2:11" ht="12.75">
      <c r="B43" s="34" t="s">
        <v>304</v>
      </c>
      <c r="H43" s="105">
        <v>743200</v>
      </c>
      <c r="I43" s="5"/>
      <c r="J43" s="105">
        <v>0</v>
      </c>
      <c r="K43" s="48"/>
    </row>
    <row r="44" spans="2:11" ht="12.75">
      <c r="B44" s="34" t="s">
        <v>231</v>
      </c>
      <c r="H44" s="105">
        <v>336400</v>
      </c>
      <c r="I44" s="5"/>
      <c r="J44" s="105">
        <v>0</v>
      </c>
      <c r="K44" s="48"/>
    </row>
    <row r="45" spans="2:11" ht="12.75">
      <c r="B45" s="34" t="s">
        <v>305</v>
      </c>
      <c r="H45" s="106">
        <v>-7432</v>
      </c>
      <c r="I45" s="5"/>
      <c r="J45" s="106">
        <v>0</v>
      </c>
      <c r="K45" s="48"/>
    </row>
    <row r="46" spans="8:11" ht="7.5" customHeight="1">
      <c r="H46" s="101"/>
      <c r="I46" s="5"/>
      <c r="J46" s="101"/>
      <c r="K46" s="48"/>
    </row>
    <row r="47" spans="1:11" ht="12.75">
      <c r="A47" s="31" t="s">
        <v>232</v>
      </c>
      <c r="H47" s="101">
        <f>SUM(H41:H46)</f>
        <v>-3367502</v>
      </c>
      <c r="I47" s="5"/>
      <c r="J47" s="101">
        <f>SUM(J41:J46)</f>
        <v>-4533370</v>
      </c>
      <c r="K47" s="48"/>
    </row>
    <row r="48" spans="8:11" ht="7.5" customHeight="1">
      <c r="H48" s="101"/>
      <c r="I48" s="5"/>
      <c r="J48" s="101"/>
      <c r="K48" s="48"/>
    </row>
    <row r="49" spans="1:11" ht="12.75">
      <c r="A49" t="s">
        <v>233</v>
      </c>
      <c r="H49" s="101">
        <f>+H29+H37+H47</f>
        <v>-1150149</v>
      </c>
      <c r="I49" s="5"/>
      <c r="J49" s="101">
        <f>+J29+J37+J47</f>
        <v>5478538</v>
      </c>
      <c r="K49" s="48"/>
    </row>
    <row r="50" spans="8:11" ht="7.5" customHeight="1">
      <c r="H50" s="101"/>
      <c r="I50" s="5"/>
      <c r="J50" s="101"/>
      <c r="K50" s="48"/>
    </row>
    <row r="51" spans="1:11" ht="12.75">
      <c r="A51" t="s">
        <v>234</v>
      </c>
      <c r="H51" s="101">
        <v>31223841</v>
      </c>
      <c r="I51" s="5"/>
      <c r="J51" s="101">
        <v>19383840</v>
      </c>
      <c r="K51" s="48"/>
    </row>
    <row r="52" spans="8:11" ht="7.5" customHeight="1">
      <c r="H52" s="101"/>
      <c r="I52" s="5"/>
      <c r="J52" s="101"/>
      <c r="K52" s="48"/>
    </row>
    <row r="53" spans="1:11" ht="13.5" thickBot="1">
      <c r="A53" s="31" t="s">
        <v>235</v>
      </c>
      <c r="H53" s="102">
        <f>SUM(H49:H51)</f>
        <v>30073692</v>
      </c>
      <c r="I53" s="5"/>
      <c r="J53" s="102">
        <f>SUM(J49:J51)</f>
        <v>24862378</v>
      </c>
      <c r="K53" s="48"/>
    </row>
    <row r="54" spans="8:11" ht="7.5" customHeight="1" thickTop="1">
      <c r="H54" s="101"/>
      <c r="I54" s="5"/>
      <c r="J54" s="101"/>
      <c r="K54" s="48"/>
    </row>
    <row r="55" spans="1:11" ht="12.75">
      <c r="A55" t="s">
        <v>125</v>
      </c>
      <c r="H55" s="101"/>
      <c r="I55" s="5"/>
      <c r="J55" s="51"/>
      <c r="K55" s="48"/>
    </row>
    <row r="56" spans="8:11" ht="7.5" customHeight="1">
      <c r="H56" s="101"/>
      <c r="I56" s="5"/>
      <c r="J56" s="51"/>
      <c r="K56" s="48"/>
    </row>
    <row r="57" spans="1:11" ht="12.75">
      <c r="A57" t="s">
        <v>174</v>
      </c>
      <c r="H57" s="101"/>
      <c r="I57" s="5"/>
      <c r="J57" s="51"/>
      <c r="K57" s="48"/>
    </row>
    <row r="58" spans="1:11" ht="12.75">
      <c r="A58" t="s">
        <v>129</v>
      </c>
      <c r="H58" s="101">
        <v>30123692</v>
      </c>
      <c r="J58" s="64">
        <v>24912378</v>
      </c>
      <c r="K58" s="48"/>
    </row>
    <row r="59" spans="1:11" ht="12.75">
      <c r="A59" t="s">
        <v>130</v>
      </c>
      <c r="H59" s="101">
        <v>-50000</v>
      </c>
      <c r="J59" s="64">
        <v>-50000</v>
      </c>
      <c r="K59" s="48"/>
    </row>
    <row r="60" spans="8:11" ht="13.5" thickBot="1">
      <c r="H60" s="102">
        <f>SUM(H58:H59)</f>
        <v>30073692</v>
      </c>
      <c r="J60" s="65">
        <f>SUM(J58:J59)</f>
        <v>24862378</v>
      </c>
      <c r="K60" s="48"/>
    </row>
    <row r="61" spans="8:11" ht="7.5" customHeight="1" thickTop="1">
      <c r="H61" s="100"/>
      <c r="J61" s="48"/>
      <c r="K61" s="48"/>
    </row>
    <row r="62" spans="1:11" ht="12.75">
      <c r="A62" t="s">
        <v>236</v>
      </c>
      <c r="H62" s="100"/>
      <c r="J62" s="48"/>
      <c r="K62" s="48"/>
    </row>
    <row r="63" spans="1:11" ht="12.75">
      <c r="A63" t="s">
        <v>237</v>
      </c>
      <c r="H63" s="100"/>
      <c r="J63" s="48"/>
      <c r="K63" s="48"/>
    </row>
    <row r="64" spans="8:11" ht="12.75">
      <c r="H64" s="100"/>
      <c r="J64" s="48"/>
      <c r="K64" s="48"/>
    </row>
    <row r="65" spans="8:11" ht="12.75">
      <c r="H65" s="100"/>
      <c r="J65" s="48"/>
      <c r="K65" s="48"/>
    </row>
    <row r="66" spans="8:11" ht="12.75">
      <c r="H66" s="100"/>
      <c r="J66" s="48"/>
      <c r="K66" s="48"/>
    </row>
    <row r="67" spans="8:11" ht="12.75">
      <c r="H67" s="100"/>
      <c r="J67" s="48"/>
      <c r="K67" s="48"/>
    </row>
    <row r="68" spans="8:11" ht="12.75">
      <c r="H68" s="100"/>
      <c r="J68" s="48"/>
      <c r="K68" s="48"/>
    </row>
    <row r="69" spans="10:11" ht="12.75">
      <c r="J69" s="48"/>
      <c r="K69" s="48"/>
    </row>
    <row r="70" spans="10:11" ht="12.75">
      <c r="J70" s="48"/>
      <c r="K70" s="48"/>
    </row>
    <row r="71" spans="10:11" ht="12.75">
      <c r="J71" s="48"/>
      <c r="K71" s="48"/>
    </row>
    <row r="72" spans="10:11" ht="12.75">
      <c r="J72" s="48"/>
      <c r="K72" s="48"/>
    </row>
    <row r="73" spans="10:11" ht="12.75">
      <c r="J73" s="48"/>
      <c r="K73" s="48"/>
    </row>
    <row r="74" spans="10:11" ht="12.75">
      <c r="J74" s="48"/>
      <c r="K74" s="48"/>
    </row>
    <row r="75" spans="10:11" ht="12.75">
      <c r="J75" s="48"/>
      <c r="K75" s="48"/>
    </row>
    <row r="76" spans="10:11" ht="12.75">
      <c r="J76" s="48"/>
      <c r="K76" s="48"/>
    </row>
    <row r="77" spans="10:11" ht="12.75">
      <c r="J77" s="48"/>
      <c r="K77" s="48"/>
    </row>
    <row r="78" spans="10:11" ht="12.75">
      <c r="J78" s="48"/>
      <c r="K78" s="48"/>
    </row>
    <row r="79" spans="10:11" ht="12.75">
      <c r="J79" s="48"/>
      <c r="K79" s="48"/>
    </row>
    <row r="80" spans="10:11" ht="12.75">
      <c r="J80" s="48"/>
      <c r="K80" s="48"/>
    </row>
    <row r="81" spans="10:11" ht="12.75">
      <c r="J81" s="48"/>
      <c r="K81" s="48"/>
    </row>
    <row r="82" spans="10:11" ht="12.75">
      <c r="J82" s="48"/>
      <c r="K82" s="48"/>
    </row>
    <row r="83" spans="10:11" ht="12.75">
      <c r="J83" s="48"/>
      <c r="K83" s="48"/>
    </row>
    <row r="84" spans="10:11" ht="12.75">
      <c r="J84" s="48"/>
      <c r="K84" s="48"/>
    </row>
    <row r="85" spans="10:11" ht="12.75">
      <c r="J85" s="48"/>
      <c r="K85" s="48"/>
    </row>
    <row r="86" spans="10:11" ht="12.75">
      <c r="J86" s="48"/>
      <c r="K86" s="48"/>
    </row>
    <row r="87" spans="10:11" ht="12.75">
      <c r="J87" s="48"/>
      <c r="K87" s="48"/>
    </row>
    <row r="88" spans="10:11" ht="12.75">
      <c r="J88" s="48"/>
      <c r="K88" s="48"/>
    </row>
    <row r="89" spans="10:11" ht="12.75">
      <c r="J89" s="48"/>
      <c r="K89" s="48"/>
    </row>
    <row r="90" spans="10:11" ht="12.75">
      <c r="J90" s="48"/>
      <c r="K90" s="48"/>
    </row>
    <row r="91" spans="10:11" ht="12.75">
      <c r="J91" s="48"/>
      <c r="K91" s="48"/>
    </row>
    <row r="92" spans="10:11" ht="12.75">
      <c r="J92" s="48"/>
      <c r="K92" s="48"/>
    </row>
    <row r="93" spans="10:11" ht="12.75">
      <c r="J93" s="48"/>
      <c r="K93" s="48"/>
    </row>
    <row r="94" spans="10:11" ht="12.75">
      <c r="J94" s="48"/>
      <c r="K94" s="48"/>
    </row>
    <row r="95" spans="10:11" ht="12.75">
      <c r="J95" s="48"/>
      <c r="K95" s="48"/>
    </row>
    <row r="96" spans="10:11" ht="12.75">
      <c r="J96" s="48"/>
      <c r="K96" s="48"/>
    </row>
    <row r="97" spans="10:11" ht="12.75">
      <c r="J97" s="48"/>
      <c r="K97" s="48"/>
    </row>
    <row r="98" spans="10:11" ht="12.75">
      <c r="J98" s="48"/>
      <c r="K98" s="48"/>
    </row>
    <row r="99" spans="10:11" ht="12.75">
      <c r="J99" s="48"/>
      <c r="K99" s="48"/>
    </row>
    <row r="100" spans="10:11" ht="12.75">
      <c r="J100" s="48"/>
      <c r="K100" s="48"/>
    </row>
    <row r="101" spans="10:11" ht="12.75">
      <c r="J101" s="48"/>
      <c r="K101" s="48"/>
    </row>
    <row r="102" spans="10:11" ht="12.75">
      <c r="J102" s="48"/>
      <c r="K102" s="48"/>
    </row>
    <row r="103" spans="10:11" ht="12.75">
      <c r="J103" s="48"/>
      <c r="K103" s="48"/>
    </row>
    <row r="104" spans="10:11" ht="12.75">
      <c r="J104" s="48"/>
      <c r="K104" s="48"/>
    </row>
    <row r="105" spans="10:11" ht="12.75">
      <c r="J105" s="48"/>
      <c r="K105" s="48"/>
    </row>
    <row r="106" spans="10:11" ht="12.75">
      <c r="J106" s="48"/>
      <c r="K106" s="48"/>
    </row>
    <row r="107" spans="10:11" ht="12.75">
      <c r="J107" s="48"/>
      <c r="K107" s="48"/>
    </row>
    <row r="108" spans="10:11" ht="12.75">
      <c r="J108" s="48"/>
      <c r="K108" s="48"/>
    </row>
    <row r="109" spans="10:11" ht="12.75">
      <c r="J109" s="48"/>
      <c r="K109" s="48"/>
    </row>
    <row r="110" spans="10:11" ht="12.75">
      <c r="J110" s="48"/>
      <c r="K110" s="48"/>
    </row>
    <row r="111" spans="10:11" ht="12.75">
      <c r="J111" s="48"/>
      <c r="K111" s="48"/>
    </row>
    <row r="112" spans="10:11" ht="12.75">
      <c r="J112" s="48"/>
      <c r="K112" s="48"/>
    </row>
    <row r="113" spans="10:11" ht="12.75">
      <c r="J113" s="48"/>
      <c r="K113" s="48"/>
    </row>
    <row r="114" spans="10:11" ht="12.75">
      <c r="J114" s="48"/>
      <c r="K114" s="48"/>
    </row>
    <row r="115" spans="10:11" ht="12.75">
      <c r="J115" s="48"/>
      <c r="K115" s="48"/>
    </row>
    <row r="116" spans="10:11" ht="12.75">
      <c r="J116" s="48"/>
      <c r="K116" s="48"/>
    </row>
    <row r="117" spans="10:11" ht="12.75">
      <c r="J117" s="48"/>
      <c r="K117" s="48"/>
    </row>
    <row r="118" spans="10:11" ht="12.75">
      <c r="J118" s="48"/>
      <c r="K118" s="48"/>
    </row>
    <row r="119" spans="10:11" ht="12.75">
      <c r="J119" s="48"/>
      <c r="K119" s="48"/>
    </row>
    <row r="120" spans="10:11" ht="12.75">
      <c r="J120" s="48"/>
      <c r="K120" s="48"/>
    </row>
    <row r="121" spans="10:11" ht="12.75">
      <c r="J121" s="48"/>
      <c r="K121" s="48"/>
    </row>
    <row r="122" spans="10:11" ht="12.75">
      <c r="J122" s="48"/>
      <c r="K122" s="48"/>
    </row>
    <row r="123" spans="10:11" ht="12.75">
      <c r="J123" s="48"/>
      <c r="K123" s="48"/>
    </row>
    <row r="124" spans="10:11" ht="12.75">
      <c r="J124" s="48"/>
      <c r="K124" s="48"/>
    </row>
    <row r="125" spans="10:11" ht="12.75">
      <c r="J125" s="48"/>
      <c r="K125" s="48"/>
    </row>
    <row r="126" spans="10:11" ht="12.75">
      <c r="J126" s="48"/>
      <c r="K126" s="48"/>
    </row>
    <row r="127" spans="10:11" ht="12.75">
      <c r="J127" s="48"/>
      <c r="K127" s="48"/>
    </row>
    <row r="128" spans="10:11" ht="12.75">
      <c r="J128" s="48"/>
      <c r="K128" s="48"/>
    </row>
    <row r="129" spans="10:11" ht="12.75">
      <c r="J129" s="48"/>
      <c r="K129" s="48"/>
    </row>
    <row r="130" spans="10:11" ht="12.75">
      <c r="J130" s="48"/>
      <c r="K130" s="48"/>
    </row>
    <row r="131" spans="10:11" ht="12.75">
      <c r="J131" s="48"/>
      <c r="K131" s="48"/>
    </row>
    <row r="132" spans="10:11" ht="12.75">
      <c r="J132" s="48"/>
      <c r="K132" s="48"/>
    </row>
    <row r="133" spans="10:11" ht="12.75">
      <c r="J133" s="48"/>
      <c r="K133" s="48"/>
    </row>
    <row r="134" spans="10:11" ht="12.75">
      <c r="J134" s="48"/>
      <c r="K134" s="48"/>
    </row>
    <row r="135" spans="10:11" ht="12.75">
      <c r="J135" s="48"/>
      <c r="K135" s="48"/>
    </row>
    <row r="136" spans="10:11" ht="12.75">
      <c r="J136" s="48"/>
      <c r="K136" s="48"/>
    </row>
    <row r="137" spans="10:11" ht="12.75">
      <c r="J137" s="48"/>
      <c r="K137" s="48"/>
    </row>
    <row r="138" spans="10:11" ht="12.75">
      <c r="J138" s="48"/>
      <c r="K138" s="48"/>
    </row>
    <row r="139" spans="10:11" ht="12.75">
      <c r="J139" s="48"/>
      <c r="K139" s="48"/>
    </row>
    <row r="140" spans="10:11" ht="12.75">
      <c r="J140" s="48"/>
      <c r="K140" s="48"/>
    </row>
    <row r="141" spans="10:11" ht="12.75">
      <c r="J141" s="48"/>
      <c r="K141" s="48"/>
    </row>
    <row r="142" spans="10:11" ht="12.75">
      <c r="J142" s="48"/>
      <c r="K142" s="48"/>
    </row>
    <row r="143" spans="10:11" ht="12.75">
      <c r="J143" s="48"/>
      <c r="K143" s="48"/>
    </row>
    <row r="144" spans="10:11" ht="12.75">
      <c r="J144" s="48"/>
      <c r="K144" s="48"/>
    </row>
    <row r="145" spans="10:11" ht="12.75">
      <c r="J145" s="48"/>
      <c r="K145" s="48"/>
    </row>
    <row r="146" spans="10:11" ht="12.75">
      <c r="J146" s="48"/>
      <c r="K146" s="48"/>
    </row>
    <row r="147" spans="10:11" ht="12.75">
      <c r="J147" s="48"/>
      <c r="K147" s="48"/>
    </row>
    <row r="148" spans="10:11" ht="12.75">
      <c r="J148" s="48"/>
      <c r="K148" s="48"/>
    </row>
    <row r="149" spans="10:11" ht="12.75">
      <c r="J149" s="48"/>
      <c r="K149" s="48"/>
    </row>
    <row r="150" spans="10:11" ht="12.75">
      <c r="J150" s="48"/>
      <c r="K150" s="48"/>
    </row>
    <row r="151" spans="10:11" ht="12.75">
      <c r="J151" s="48"/>
      <c r="K151" s="48"/>
    </row>
    <row r="152" spans="10:11" ht="12.75">
      <c r="J152" s="48"/>
      <c r="K152" s="48"/>
    </row>
    <row r="153" spans="10:11" ht="12.75">
      <c r="J153" s="48"/>
      <c r="K153" s="48"/>
    </row>
    <row r="154" spans="10:11" ht="12.75">
      <c r="J154" s="48"/>
      <c r="K154" s="48"/>
    </row>
    <row r="155" spans="10:11" ht="12.75">
      <c r="J155" s="48"/>
      <c r="K155" s="48"/>
    </row>
    <row r="156" spans="10:11" ht="12.75">
      <c r="J156" s="48"/>
      <c r="K156" s="48"/>
    </row>
    <row r="157" spans="10:11" ht="12.75">
      <c r="J157" s="48"/>
      <c r="K157" s="48"/>
    </row>
    <row r="158" spans="10:11" ht="12.75">
      <c r="J158" s="48"/>
      <c r="K158" s="48"/>
    </row>
    <row r="159" spans="10:11" ht="12.75">
      <c r="J159" s="48"/>
      <c r="K159" s="48"/>
    </row>
    <row r="160" spans="10:11" ht="12.75">
      <c r="J160" s="48"/>
      <c r="K160" s="48"/>
    </row>
    <row r="161" spans="10:11" ht="12.75">
      <c r="J161" s="48"/>
      <c r="K161" s="48"/>
    </row>
    <row r="162" spans="10:11" ht="12.75">
      <c r="J162" s="48"/>
      <c r="K162" s="48"/>
    </row>
    <row r="163" spans="10:11" ht="12.75">
      <c r="J163" s="48"/>
      <c r="K163" s="48"/>
    </row>
    <row r="164" spans="10:11" ht="12.75">
      <c r="J164" s="48"/>
      <c r="K164" s="48"/>
    </row>
    <row r="165" spans="10:11" ht="12.75">
      <c r="J165" s="48"/>
      <c r="K165" s="48"/>
    </row>
    <row r="166" spans="10:11" ht="12.75">
      <c r="J166" s="48"/>
      <c r="K166" s="48"/>
    </row>
    <row r="167" spans="10:11" ht="12.75">
      <c r="J167" s="48"/>
      <c r="K167" s="48"/>
    </row>
    <row r="168" spans="10:11" ht="12.75">
      <c r="J168" s="48"/>
      <c r="K168" s="48"/>
    </row>
    <row r="169" spans="10:11" ht="12.75">
      <c r="J169" s="48"/>
      <c r="K169" s="48"/>
    </row>
    <row r="170" spans="10:11" ht="12.75">
      <c r="J170" s="48"/>
      <c r="K170" s="48"/>
    </row>
    <row r="171" spans="10:11" ht="12.75">
      <c r="J171" s="48"/>
      <c r="K171" s="48"/>
    </row>
    <row r="172" spans="10:11" ht="12.75">
      <c r="J172" s="48"/>
      <c r="K172" s="48"/>
    </row>
    <row r="173" spans="10:11" ht="12.75">
      <c r="J173" s="48"/>
      <c r="K173" s="48"/>
    </row>
    <row r="174" spans="10:11" ht="12.75">
      <c r="J174" s="48"/>
      <c r="K174" s="48"/>
    </row>
    <row r="175" spans="10:11" ht="12.75">
      <c r="J175" s="48"/>
      <c r="K175" s="48"/>
    </row>
    <row r="176" spans="10:11" ht="12.75">
      <c r="J176" s="48"/>
      <c r="K176" s="48"/>
    </row>
    <row r="177" spans="10:11" ht="12.75">
      <c r="J177" s="48"/>
      <c r="K177" s="48"/>
    </row>
    <row r="178" spans="10:11" ht="12.75">
      <c r="J178" s="48"/>
      <c r="K178" s="48"/>
    </row>
    <row r="179" spans="10:11" ht="12.75">
      <c r="J179" s="48"/>
      <c r="K179" s="48"/>
    </row>
    <row r="180" spans="10:11" ht="12.75">
      <c r="J180" s="48"/>
      <c r="K180" s="48"/>
    </row>
    <row r="181" spans="10:11" ht="12.75">
      <c r="J181" s="48"/>
      <c r="K181" s="48"/>
    </row>
    <row r="182" spans="10:11" ht="12.75">
      <c r="J182" s="48"/>
      <c r="K182" s="48"/>
    </row>
    <row r="183" spans="10:11" ht="12.75">
      <c r="J183" s="48"/>
      <c r="K183" s="48"/>
    </row>
    <row r="184" spans="10:11" ht="12.75">
      <c r="J184" s="48"/>
      <c r="K184" s="48"/>
    </row>
    <row r="185" spans="10:11" ht="12.75">
      <c r="J185" s="48"/>
      <c r="K185" s="48"/>
    </row>
    <row r="186" spans="10:11" ht="12.75">
      <c r="J186" s="48"/>
      <c r="K186" s="48"/>
    </row>
    <row r="187" spans="10:11" ht="12.75">
      <c r="J187" s="48"/>
      <c r="K187" s="48"/>
    </row>
    <row r="188" spans="10:11" ht="12.75">
      <c r="J188" s="48"/>
      <c r="K188" s="48"/>
    </row>
    <row r="189" spans="10:11" ht="12.75">
      <c r="J189" s="48"/>
      <c r="K189" s="48"/>
    </row>
    <row r="190" spans="10:11" ht="12.75">
      <c r="J190" s="48"/>
      <c r="K190" s="48"/>
    </row>
    <row r="191" spans="10:11" ht="12.75">
      <c r="J191" s="48"/>
      <c r="K191" s="48"/>
    </row>
    <row r="192" spans="10:11" ht="12.75">
      <c r="J192" s="48"/>
      <c r="K192" s="48"/>
    </row>
    <row r="193" spans="10:11" ht="12.75">
      <c r="J193" s="48"/>
      <c r="K193" s="48"/>
    </row>
    <row r="194" spans="10:11" ht="12.75">
      <c r="J194" s="48"/>
      <c r="K194" s="48"/>
    </row>
    <row r="195" spans="10:11" ht="12.75">
      <c r="J195" s="48"/>
      <c r="K195" s="48"/>
    </row>
    <row r="196" spans="10:11" ht="12.75">
      <c r="J196" s="48"/>
      <c r="K196" s="48"/>
    </row>
    <row r="197" spans="10:11" ht="12.75">
      <c r="J197" s="48"/>
      <c r="K197" s="48"/>
    </row>
    <row r="198" spans="10:11" ht="12.75">
      <c r="J198" s="48"/>
      <c r="K198" s="48"/>
    </row>
    <row r="199" spans="10:11" ht="12.75">
      <c r="J199" s="48"/>
      <c r="K199" s="48"/>
    </row>
    <row r="200" spans="10:11" ht="12.75">
      <c r="J200" s="48"/>
      <c r="K200" s="48"/>
    </row>
    <row r="201" spans="10:11" ht="12.75">
      <c r="J201" s="48"/>
      <c r="K201" s="48"/>
    </row>
    <row r="202" spans="10:11" ht="12.75">
      <c r="J202" s="48"/>
      <c r="K202" s="48"/>
    </row>
    <row r="203" spans="10:11" ht="12.75">
      <c r="J203" s="48"/>
      <c r="K203" s="48"/>
    </row>
    <row r="204" spans="10:11" ht="12.75">
      <c r="J204" s="48"/>
      <c r="K204" s="48"/>
    </row>
    <row r="205" spans="10:11" ht="12.75">
      <c r="J205" s="48"/>
      <c r="K205" s="48"/>
    </row>
    <row r="206" spans="10:11" ht="12.75">
      <c r="J206" s="48"/>
      <c r="K206" s="48"/>
    </row>
    <row r="207" spans="10:11" ht="12.75">
      <c r="J207" s="48"/>
      <c r="K207" s="48"/>
    </row>
    <row r="208" spans="10:11" ht="12.75">
      <c r="J208" s="48"/>
      <c r="K208" s="48"/>
    </row>
    <row r="209" spans="10:11" ht="12.75">
      <c r="J209" s="48"/>
      <c r="K209" s="48"/>
    </row>
    <row r="210" spans="10:11" ht="12.75">
      <c r="J210" s="48"/>
      <c r="K210" s="48"/>
    </row>
    <row r="211" spans="10:11" ht="12.75">
      <c r="J211" s="48"/>
      <c r="K211" s="48"/>
    </row>
    <row r="212" spans="10:11" ht="12.75">
      <c r="J212" s="48"/>
      <c r="K212" s="48"/>
    </row>
    <row r="213" spans="10:11" ht="12.75">
      <c r="J213" s="48"/>
      <c r="K213" s="48"/>
    </row>
    <row r="214" spans="10:11" ht="12.75">
      <c r="J214" s="48"/>
      <c r="K214" s="48"/>
    </row>
    <row r="215" spans="10:11" ht="12.75">
      <c r="J215" s="48"/>
      <c r="K215" s="48"/>
    </row>
    <row r="216" spans="10:11" ht="12.75">
      <c r="J216" s="48"/>
      <c r="K216" s="48"/>
    </row>
    <row r="217" spans="10:11" ht="12.75">
      <c r="J217" s="48"/>
      <c r="K217" s="48"/>
    </row>
    <row r="218" spans="10:11" ht="12.75">
      <c r="J218" s="48"/>
      <c r="K218" s="48"/>
    </row>
    <row r="219" spans="10:11" ht="12.75">
      <c r="J219" s="48"/>
      <c r="K219" s="48"/>
    </row>
    <row r="220" spans="10:11" ht="12.75">
      <c r="J220" s="48"/>
      <c r="K220" s="48"/>
    </row>
    <row r="221" spans="10:11" ht="12.75">
      <c r="J221" s="48"/>
      <c r="K221" s="48"/>
    </row>
    <row r="222" spans="10:11" ht="12.75">
      <c r="J222" s="48"/>
      <c r="K222" s="48"/>
    </row>
    <row r="223" spans="10:11" ht="12.75">
      <c r="J223" s="48"/>
      <c r="K223" s="48"/>
    </row>
    <row r="224" spans="10:11" ht="12.75">
      <c r="J224" s="48"/>
      <c r="K224" s="48"/>
    </row>
    <row r="225" spans="10:11" ht="12.75">
      <c r="J225" s="48"/>
      <c r="K225" s="48"/>
    </row>
    <row r="226" spans="10:11" ht="12.75">
      <c r="J226" s="48"/>
      <c r="K226" s="48"/>
    </row>
    <row r="227" spans="10:11" ht="12.75">
      <c r="J227" s="48"/>
      <c r="K227" s="48"/>
    </row>
    <row r="228" spans="10:11" ht="12.75">
      <c r="J228" s="48"/>
      <c r="K228" s="48"/>
    </row>
    <row r="229" spans="10:11" ht="12.75">
      <c r="J229" s="48"/>
      <c r="K229" s="48"/>
    </row>
    <row r="230" spans="10:11" ht="12.75">
      <c r="J230" s="48"/>
      <c r="K230" s="48"/>
    </row>
    <row r="231" spans="10:11" ht="12.75">
      <c r="J231" s="48"/>
      <c r="K231" s="48"/>
    </row>
    <row r="232" spans="10:11" ht="12.75">
      <c r="J232" s="48"/>
      <c r="K232" s="48"/>
    </row>
    <row r="233" spans="10:11" ht="12.75">
      <c r="J233" s="48"/>
      <c r="K233" s="48"/>
    </row>
    <row r="234" spans="10:11" ht="12.75">
      <c r="J234" s="48"/>
      <c r="K234" s="48"/>
    </row>
    <row r="235" spans="10:11" ht="12.75">
      <c r="J235" s="48"/>
      <c r="K235" s="48"/>
    </row>
    <row r="236" spans="10:11" ht="12.75">
      <c r="J236" s="48"/>
      <c r="K236" s="48"/>
    </row>
    <row r="237" spans="10:11" ht="12.75">
      <c r="J237" s="48"/>
      <c r="K237" s="48"/>
    </row>
    <row r="238" spans="10:11" ht="12.75">
      <c r="J238" s="48"/>
      <c r="K238" s="48"/>
    </row>
    <row r="239" spans="10:11" ht="12.75">
      <c r="J239" s="48"/>
      <c r="K239" s="48"/>
    </row>
    <row r="240" spans="10:11" ht="12.75">
      <c r="J240" s="48"/>
      <c r="K240" s="48"/>
    </row>
    <row r="241" spans="10:11" ht="12.75">
      <c r="J241" s="48"/>
      <c r="K241" s="48"/>
    </row>
    <row r="242" spans="10:11" ht="12.75">
      <c r="J242" s="48"/>
      <c r="K242" s="48"/>
    </row>
    <row r="243" spans="10:11" ht="12.75">
      <c r="J243" s="48"/>
      <c r="K243" s="48"/>
    </row>
    <row r="244" spans="10:11" ht="12.75">
      <c r="J244" s="48"/>
      <c r="K244" s="48"/>
    </row>
    <row r="245" spans="10:11" ht="12.75">
      <c r="J245" s="48"/>
      <c r="K245" s="48"/>
    </row>
    <row r="246" spans="10:11" ht="12.75">
      <c r="J246" s="48"/>
      <c r="K246" s="48"/>
    </row>
    <row r="247" spans="10:11" ht="12.75">
      <c r="J247" s="48"/>
      <c r="K247" s="48"/>
    </row>
    <row r="248" spans="10:11" ht="12.75">
      <c r="J248" s="48"/>
      <c r="K248" s="48"/>
    </row>
    <row r="249" spans="10:11" ht="12.75">
      <c r="J249" s="48"/>
      <c r="K249" s="48"/>
    </row>
    <row r="250" spans="10:11" ht="12.75">
      <c r="J250" s="48"/>
      <c r="K250" s="48"/>
    </row>
    <row r="251" spans="10:11" ht="12.75">
      <c r="J251" s="48"/>
      <c r="K251" s="48"/>
    </row>
    <row r="252" spans="10:11" ht="12.75">
      <c r="J252" s="48"/>
      <c r="K252" s="48"/>
    </row>
    <row r="253" spans="10:11" ht="12.75">
      <c r="J253" s="48"/>
      <c r="K253" s="48"/>
    </row>
    <row r="254" spans="10:11" ht="12.75">
      <c r="J254" s="48"/>
      <c r="K254" s="48"/>
    </row>
    <row r="255" spans="10:11" ht="12.75">
      <c r="J255" s="48"/>
      <c r="K255" s="48"/>
    </row>
    <row r="256" spans="10:11" ht="12.75">
      <c r="J256" s="48"/>
      <c r="K256" s="48"/>
    </row>
    <row r="257" spans="10:11" ht="12.75">
      <c r="J257" s="48"/>
      <c r="K257" s="48"/>
    </row>
    <row r="258" spans="10:11" ht="12.75">
      <c r="J258" s="48"/>
      <c r="K258" s="48"/>
    </row>
    <row r="259" spans="10:11" ht="12.75">
      <c r="J259" s="48"/>
      <c r="K259" s="48"/>
    </row>
    <row r="260" spans="10:11" ht="12.75">
      <c r="J260" s="48"/>
      <c r="K260" s="48"/>
    </row>
    <row r="261" spans="10:11" ht="12.75">
      <c r="J261" s="48"/>
      <c r="K261" s="48"/>
    </row>
    <row r="262" spans="10:11" ht="12.75">
      <c r="J262" s="48"/>
      <c r="K262" s="48"/>
    </row>
    <row r="263" spans="10:11" ht="12.75">
      <c r="J263" s="48"/>
      <c r="K263" s="48"/>
    </row>
    <row r="264" spans="10:11" ht="12.75">
      <c r="J264" s="48"/>
      <c r="K264" s="48"/>
    </row>
    <row r="265" spans="10:11" ht="12.75">
      <c r="J265" s="48"/>
      <c r="K265" s="48"/>
    </row>
    <row r="266" spans="10:11" ht="12.75">
      <c r="J266" s="48"/>
      <c r="K266" s="48"/>
    </row>
    <row r="267" spans="10:11" ht="12.75">
      <c r="J267" s="48"/>
      <c r="K267" s="48"/>
    </row>
    <row r="268" spans="10:11" ht="12.75">
      <c r="J268" s="48"/>
      <c r="K268" s="48"/>
    </row>
    <row r="269" spans="10:11" ht="12.75">
      <c r="J269" s="48"/>
      <c r="K269" s="48"/>
    </row>
    <row r="270" spans="10:11" ht="12.75">
      <c r="J270" s="48"/>
      <c r="K270" s="48"/>
    </row>
    <row r="271" spans="10:11" ht="12.75">
      <c r="J271" s="48"/>
      <c r="K271" s="48"/>
    </row>
    <row r="272" spans="10:11" ht="12.75">
      <c r="J272" s="48"/>
      <c r="K272" s="48"/>
    </row>
    <row r="273" spans="10:11" ht="12.75">
      <c r="J273" s="48"/>
      <c r="K273" s="48"/>
    </row>
    <row r="274" spans="10:11" ht="12.75">
      <c r="J274" s="48"/>
      <c r="K274" s="48"/>
    </row>
    <row r="275" spans="10:11" ht="12.75">
      <c r="J275" s="48"/>
      <c r="K275" s="48"/>
    </row>
    <row r="276" spans="10:11" ht="12.75">
      <c r="J276" s="48"/>
      <c r="K276" s="48"/>
    </row>
    <row r="277" spans="10:11" ht="12.75">
      <c r="J277" s="48"/>
      <c r="K277" s="48"/>
    </row>
    <row r="278" spans="10:11" ht="12.75">
      <c r="J278" s="48"/>
      <c r="K278" s="48"/>
    </row>
    <row r="279" spans="10:11" ht="12.75">
      <c r="J279" s="48"/>
      <c r="K279" s="48"/>
    </row>
    <row r="280" spans="10:11" ht="12.75">
      <c r="J280" s="48"/>
      <c r="K280" s="48"/>
    </row>
    <row r="281" spans="10:11" ht="12.75">
      <c r="J281" s="48"/>
      <c r="K281" s="48"/>
    </row>
    <row r="282" spans="10:11" ht="12.75">
      <c r="J282" s="48"/>
      <c r="K282" s="48"/>
    </row>
    <row r="283" spans="10:11" ht="12.75">
      <c r="J283" s="48"/>
      <c r="K283" s="48"/>
    </row>
    <row r="284" spans="10:11" ht="12.75">
      <c r="J284" s="48"/>
      <c r="K284" s="48"/>
    </row>
    <row r="285" spans="10:11" ht="12.75">
      <c r="J285" s="48"/>
      <c r="K285" s="48"/>
    </row>
    <row r="286" spans="10:11" ht="12.75">
      <c r="J286" s="48"/>
      <c r="K286" s="48"/>
    </row>
    <row r="287" spans="10:11" ht="12.75">
      <c r="J287" s="48"/>
      <c r="K287" s="48"/>
    </row>
    <row r="288" spans="10:11" ht="12.75">
      <c r="J288" s="48"/>
      <c r="K288" s="48"/>
    </row>
    <row r="289" spans="10:11" ht="12.75">
      <c r="J289" s="48"/>
      <c r="K289" s="48"/>
    </row>
    <row r="290" spans="10:11" ht="12.75">
      <c r="J290" s="48"/>
      <c r="K290" s="48"/>
    </row>
    <row r="291" spans="10:11" ht="12.75">
      <c r="J291" s="48"/>
      <c r="K291" s="48"/>
    </row>
    <row r="292" spans="10:11" ht="12.75">
      <c r="J292" s="48"/>
      <c r="K292" s="48"/>
    </row>
    <row r="293" spans="10:11" ht="12.75">
      <c r="J293" s="48"/>
      <c r="K293" s="48"/>
    </row>
    <row r="294" spans="10:11" ht="12.75">
      <c r="J294" s="48"/>
      <c r="K294" s="48"/>
    </row>
    <row r="295" spans="10:11" ht="12.75">
      <c r="J295" s="48"/>
      <c r="K295" s="48"/>
    </row>
    <row r="296" spans="10:11" ht="12.75">
      <c r="J296" s="48"/>
      <c r="K296" s="48"/>
    </row>
    <row r="297" spans="10:11" ht="12.75">
      <c r="J297" s="48"/>
      <c r="K297" s="48"/>
    </row>
    <row r="298" spans="10:11" ht="12.75">
      <c r="J298" s="48"/>
      <c r="K298" s="48"/>
    </row>
    <row r="299" spans="10:11" ht="12.75">
      <c r="J299" s="48"/>
      <c r="K299" s="48"/>
    </row>
    <row r="300" spans="10:11" ht="12.75">
      <c r="J300" s="48"/>
      <c r="K300" s="48"/>
    </row>
    <row r="301" spans="10:11" ht="12.75">
      <c r="J301" s="48"/>
      <c r="K301" s="48"/>
    </row>
    <row r="302" spans="10:11" ht="12.75">
      <c r="J302" s="48"/>
      <c r="K302" s="48"/>
    </row>
    <row r="303" spans="10:11" ht="12.75">
      <c r="J303" s="48"/>
      <c r="K303" s="48"/>
    </row>
    <row r="304" spans="10:11" ht="12.75">
      <c r="J304" s="48"/>
      <c r="K304" s="48"/>
    </row>
    <row r="305" spans="10:11" ht="12.75">
      <c r="J305" s="48"/>
      <c r="K305" s="48"/>
    </row>
    <row r="306" spans="10:11" ht="12.75">
      <c r="J306" s="48"/>
      <c r="K306" s="48"/>
    </row>
    <row r="307" spans="10:11" ht="12.75">
      <c r="J307" s="48"/>
      <c r="K307" s="48"/>
    </row>
    <row r="308" spans="10:11" ht="12.75">
      <c r="J308" s="48"/>
      <c r="K308" s="48"/>
    </row>
    <row r="309" spans="10:11" ht="12.75">
      <c r="J309" s="48"/>
      <c r="K309" s="48"/>
    </row>
    <row r="310" spans="10:11" ht="12.75">
      <c r="J310" s="48"/>
      <c r="K310" s="48"/>
    </row>
    <row r="311" spans="10:11" ht="12.75">
      <c r="J311" s="48"/>
      <c r="K311" s="48"/>
    </row>
    <row r="312" spans="10:11" ht="12.75">
      <c r="J312" s="48"/>
      <c r="K312" s="48"/>
    </row>
    <row r="313" spans="10:11" ht="12.75">
      <c r="J313" s="48"/>
      <c r="K313" s="48"/>
    </row>
    <row r="314" spans="10:11" ht="12.75">
      <c r="J314" s="48"/>
      <c r="K314" s="48"/>
    </row>
    <row r="315" spans="10:11" ht="12.75">
      <c r="J315" s="48"/>
      <c r="K315" s="48"/>
    </row>
    <row r="316" spans="10:11" ht="12.75">
      <c r="J316" s="48"/>
      <c r="K316" s="48"/>
    </row>
    <row r="317" spans="10:11" ht="12.75">
      <c r="J317" s="48"/>
      <c r="K317" s="48"/>
    </row>
    <row r="318" spans="10:11" ht="12.75">
      <c r="J318" s="48"/>
      <c r="K318" s="48"/>
    </row>
  </sheetData>
  <mergeCells count="6">
    <mergeCell ref="A1:J1"/>
    <mergeCell ref="A4:J4"/>
    <mergeCell ref="A5:J5"/>
    <mergeCell ref="A6:J6"/>
    <mergeCell ref="A2:J2"/>
    <mergeCell ref="A3:K3"/>
  </mergeCells>
  <printOptions/>
  <pageMargins left="0.75" right="0.5" top="1" bottom="0.5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5"/>
  <sheetViews>
    <sheetView view="pageBreakPreview" zoomScale="60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14.421875" style="0" customWidth="1"/>
    <col min="9" max="10" width="15.7109375" style="0" customWidth="1"/>
  </cols>
  <sheetData>
    <row r="1" spans="1:10" ht="15.75">
      <c r="A1" s="122" t="s">
        <v>23</v>
      </c>
      <c r="B1" s="122"/>
      <c r="C1" s="122"/>
      <c r="D1" s="122"/>
      <c r="E1" s="122"/>
      <c r="F1" s="122"/>
      <c r="G1" s="122"/>
      <c r="H1" s="122"/>
      <c r="I1" s="122"/>
      <c r="J1" s="32"/>
    </row>
    <row r="2" spans="1:10" ht="15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32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1" t="s">
        <v>255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1" t="s">
        <v>156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5" t="s">
        <v>47</v>
      </c>
      <c r="B8" s="35" t="s">
        <v>48</v>
      </c>
      <c r="C8" s="35"/>
      <c r="D8" s="35"/>
      <c r="E8" s="35"/>
      <c r="F8" s="35"/>
      <c r="G8" s="34"/>
      <c r="H8" s="33"/>
      <c r="I8" s="33"/>
      <c r="J8" s="33"/>
      <c r="K8" s="33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/>
      <c r="B10" s="33" t="s">
        <v>116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/>
      <c r="B11" s="33" t="s">
        <v>301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3"/>
      <c r="B12" s="33" t="s">
        <v>297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3" t="s">
        <v>187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33"/>
      <c r="B15" s="33" t="s">
        <v>117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 t="s">
        <v>118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 t="s">
        <v>189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5" t="s">
        <v>49</v>
      </c>
      <c r="B19" s="35" t="s">
        <v>119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 t="s">
        <v>120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33"/>
      <c r="B22" s="33" t="s">
        <v>188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5" t="s">
        <v>50</v>
      </c>
      <c r="B24" s="35" t="s">
        <v>51</v>
      </c>
      <c r="C24" s="35"/>
      <c r="D24" s="35"/>
      <c r="E24" s="35"/>
      <c r="F24" s="33"/>
      <c r="G24" s="33"/>
      <c r="H24" s="33"/>
      <c r="I24" s="33"/>
      <c r="J24" s="33"/>
      <c r="K24" s="33"/>
    </row>
    <row r="25" spans="1:11" ht="7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33"/>
      <c r="B26" s="33" t="s">
        <v>196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3"/>
      <c r="B27" s="33" t="s">
        <v>197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5" t="s">
        <v>52</v>
      </c>
      <c r="B29" s="35" t="s">
        <v>121</v>
      </c>
      <c r="C29" s="35"/>
      <c r="D29" s="33"/>
      <c r="E29" s="33"/>
      <c r="F29" s="33"/>
      <c r="G29" s="33"/>
      <c r="H29" s="33"/>
      <c r="I29" s="33"/>
      <c r="J29" s="33"/>
      <c r="K29" s="33"/>
    </row>
    <row r="30" spans="1:11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 t="s">
        <v>190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33"/>
      <c r="B32" s="33" t="s">
        <v>191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35" t="s">
        <v>240</v>
      </c>
      <c r="B34" s="35" t="s">
        <v>122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3"/>
      <c r="B36" s="33" t="s">
        <v>157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2.75">
      <c r="A37" s="33"/>
      <c r="B37" s="33" t="s">
        <v>158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2.75">
      <c r="A39" s="35" t="s">
        <v>53</v>
      </c>
      <c r="B39" s="35" t="s">
        <v>54</v>
      </c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.75">
      <c r="A41" s="33"/>
      <c r="B41" s="33" t="s">
        <v>298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 t="s">
        <v>274</v>
      </c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3"/>
      <c r="B43" s="33" t="s">
        <v>215</v>
      </c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 t="s">
        <v>216</v>
      </c>
      <c r="C44" s="33"/>
      <c r="D44" s="33"/>
      <c r="E44" s="33"/>
      <c r="F44" s="33"/>
      <c r="G44" s="33"/>
      <c r="H44" s="33"/>
      <c r="I44" s="33"/>
      <c r="J44" s="33" t="s">
        <v>251</v>
      </c>
      <c r="K44" s="33"/>
    </row>
    <row r="45" spans="1:1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 t="s">
        <v>167</v>
      </c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33"/>
      <c r="B47" s="33" t="s">
        <v>193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3"/>
      <c r="B48" s="109" t="s">
        <v>253</v>
      </c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s="35" t="s">
        <v>55</v>
      </c>
      <c r="B50" s="35" t="s">
        <v>123</v>
      </c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33"/>
      <c r="B52" s="33" t="s">
        <v>254</v>
      </c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5" t="s">
        <v>61</v>
      </c>
      <c r="B54" s="35" t="s">
        <v>56</v>
      </c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3" t="s">
        <v>57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33"/>
      <c r="B57" s="33" t="s">
        <v>58</v>
      </c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2.75">
      <c r="A59" s="33"/>
      <c r="B59" s="33" t="s">
        <v>59</v>
      </c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2.75">
      <c r="A60" s="33"/>
      <c r="B60" s="33" t="s">
        <v>60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.75">
      <c r="A62" s="122" t="s">
        <v>23</v>
      </c>
      <c r="B62" s="122"/>
      <c r="C62" s="122"/>
      <c r="D62" s="122"/>
      <c r="E62" s="122"/>
      <c r="F62" s="122"/>
      <c r="G62" s="122"/>
      <c r="H62" s="122"/>
      <c r="I62" s="122"/>
      <c r="J62" s="33"/>
      <c r="K62" s="33"/>
    </row>
    <row r="63" spans="1:11" ht="15">
      <c r="A63" s="123" t="s">
        <v>24</v>
      </c>
      <c r="B63" s="123"/>
      <c r="C63" s="123"/>
      <c r="D63" s="123"/>
      <c r="E63" s="123"/>
      <c r="F63" s="123"/>
      <c r="G63" s="123"/>
      <c r="H63" s="123"/>
      <c r="I63" s="123"/>
      <c r="J63" s="33"/>
      <c r="K63" s="33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3"/>
      <c r="K64" s="33"/>
    </row>
    <row r="65" spans="1:11" ht="15">
      <c r="A65" s="31" t="str">
        <f>+A4</f>
        <v>NOTES TO THE INTERIM FINANCIAL REPORT -  30 April 2004</v>
      </c>
      <c r="B65" s="32"/>
      <c r="C65" s="32"/>
      <c r="D65" s="32"/>
      <c r="E65" s="32"/>
      <c r="F65" s="32"/>
      <c r="G65" s="32"/>
      <c r="H65" s="32"/>
      <c r="I65" s="32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5" t="s">
        <v>63</v>
      </c>
      <c r="B67" s="35" t="s">
        <v>62</v>
      </c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7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 t="s">
        <v>141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 t="s">
        <v>192</v>
      </c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50"/>
      <c r="K71" s="33"/>
    </row>
    <row r="72" spans="1:11" ht="12.75">
      <c r="A72" s="35" t="s">
        <v>66</v>
      </c>
      <c r="B72" s="35" t="s">
        <v>64</v>
      </c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7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 t="s">
        <v>65</v>
      </c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 t="s">
        <v>161</v>
      </c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 t="s">
        <v>162</v>
      </c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5" t="s">
        <v>69</v>
      </c>
      <c r="B78" s="35" t="s">
        <v>68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7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 t="s">
        <v>67</v>
      </c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5" t="s">
        <v>131</v>
      </c>
      <c r="B82" s="35" t="s">
        <v>163</v>
      </c>
      <c r="C82" s="32"/>
      <c r="D82" s="33"/>
      <c r="E82" s="33"/>
      <c r="F82" s="33"/>
      <c r="G82" s="33"/>
      <c r="H82" s="33"/>
      <c r="I82" s="33"/>
      <c r="J82" s="33"/>
      <c r="K82" s="33"/>
    </row>
    <row r="83" spans="1:11" ht="7.5" customHeight="1">
      <c r="A83" s="33"/>
      <c r="B83" s="33"/>
      <c r="C83" s="32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 t="s">
        <v>247</v>
      </c>
      <c r="C84" s="32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 t="s">
        <v>248</v>
      </c>
      <c r="C85" s="32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5" t="s">
        <v>132</v>
      </c>
      <c r="B87" s="35" t="s">
        <v>133</v>
      </c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5"/>
      <c r="B88" s="35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5"/>
      <c r="B89" s="35"/>
      <c r="C89" s="33"/>
      <c r="D89" s="33"/>
      <c r="E89" s="33"/>
      <c r="F89" s="33"/>
      <c r="G89" s="33"/>
      <c r="H89" s="36" t="s">
        <v>256</v>
      </c>
      <c r="I89" s="70"/>
      <c r="J89" s="33"/>
      <c r="K89" s="33"/>
    </row>
    <row r="90" spans="1:11" ht="12.75">
      <c r="A90" s="35"/>
      <c r="B90" s="35"/>
      <c r="C90" s="33"/>
      <c r="D90" s="33"/>
      <c r="E90" s="33"/>
      <c r="F90" s="33"/>
      <c r="G90" s="33"/>
      <c r="H90" s="86" t="s">
        <v>257</v>
      </c>
      <c r="I90" s="107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87" t="s">
        <v>2</v>
      </c>
      <c r="I91" s="108"/>
      <c r="J91" s="33"/>
      <c r="K91" s="33"/>
    </row>
    <row r="92" spans="1:11" ht="12.75">
      <c r="A92" s="33"/>
      <c r="B92" s="33" t="s">
        <v>134</v>
      </c>
      <c r="C92" s="33"/>
      <c r="D92" s="33"/>
      <c r="E92" s="33"/>
      <c r="F92" s="33"/>
      <c r="G92" s="33"/>
      <c r="H92" s="33"/>
      <c r="I92" s="69"/>
      <c r="J92" s="33"/>
      <c r="K92" s="33"/>
    </row>
    <row r="93" spans="1:11" ht="12.75">
      <c r="A93" s="33"/>
      <c r="B93" s="33" t="s">
        <v>160</v>
      </c>
      <c r="C93" s="33"/>
      <c r="D93" s="33"/>
      <c r="E93" s="33"/>
      <c r="F93" s="33"/>
      <c r="G93" s="33"/>
      <c r="H93" s="54">
        <v>2440</v>
      </c>
      <c r="I93" s="56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54"/>
      <c r="I94" s="56"/>
      <c r="J94" s="33"/>
      <c r="K94" s="33"/>
    </row>
    <row r="95" spans="1:11" ht="12.75">
      <c r="A95" s="33"/>
      <c r="B95" s="33" t="s">
        <v>139</v>
      </c>
      <c r="C95" s="33"/>
      <c r="D95" s="33"/>
      <c r="E95" s="33"/>
      <c r="F95" s="33"/>
      <c r="G95" s="33"/>
      <c r="H95" s="54"/>
      <c r="I95" s="56"/>
      <c r="J95" s="33"/>
      <c r="K95" s="33"/>
    </row>
    <row r="96" spans="1:11" ht="12.75">
      <c r="A96" s="33"/>
      <c r="B96" s="33" t="s">
        <v>140</v>
      </c>
      <c r="C96" s="33"/>
      <c r="D96" s="33"/>
      <c r="E96" s="33"/>
      <c r="F96" s="33"/>
      <c r="G96" s="33"/>
      <c r="H96" s="54"/>
      <c r="I96" s="56"/>
      <c r="J96" s="33"/>
      <c r="K96" s="33"/>
    </row>
    <row r="97" spans="1:11" ht="12.75">
      <c r="A97" s="33"/>
      <c r="B97" s="33" t="s">
        <v>135</v>
      </c>
      <c r="C97" s="33"/>
      <c r="D97" s="33"/>
      <c r="E97" s="33"/>
      <c r="F97" s="33"/>
      <c r="G97" s="33"/>
      <c r="H97" s="54">
        <v>18210</v>
      </c>
      <c r="I97" s="56"/>
      <c r="J97" s="33"/>
      <c r="K97" s="33"/>
    </row>
    <row r="98" spans="1:11" ht="13.5" thickBot="1">
      <c r="A98" s="33"/>
      <c r="B98" s="33"/>
      <c r="C98" s="33"/>
      <c r="D98" s="33"/>
      <c r="E98" s="33"/>
      <c r="F98" s="33"/>
      <c r="G98" s="33"/>
      <c r="H98" s="88"/>
      <c r="I98" s="69"/>
      <c r="J98" s="33"/>
      <c r="K98" s="33"/>
    </row>
    <row r="99" spans="1:11" ht="13.5" thickTop="1">
      <c r="A99" s="33"/>
      <c r="B99" s="33"/>
      <c r="C99" s="33"/>
      <c r="D99" s="33"/>
      <c r="E99" s="33"/>
      <c r="F99" s="33"/>
      <c r="G99" s="33"/>
      <c r="H99" s="33"/>
      <c r="I99" s="69"/>
      <c r="J99" s="33"/>
      <c r="K99" s="33"/>
    </row>
    <row r="100" spans="1:11" ht="12.75">
      <c r="A100" s="33"/>
      <c r="B100" s="33" t="s">
        <v>136</v>
      </c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 t="s">
        <v>164</v>
      </c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 t="s">
        <v>137</v>
      </c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67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67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67"/>
      <c r="J120" s="33"/>
      <c r="K120" s="33"/>
    </row>
    <row r="121" spans="1:11" ht="15.75">
      <c r="A121" s="122" t="s">
        <v>23</v>
      </c>
      <c r="B121" s="122"/>
      <c r="C121" s="122"/>
      <c r="D121" s="122"/>
      <c r="E121" s="122"/>
      <c r="F121" s="122"/>
      <c r="G121" s="122"/>
      <c r="H121" s="122"/>
      <c r="I121" s="122"/>
      <c r="J121" s="33"/>
      <c r="K121" s="33"/>
    </row>
    <row r="122" spans="1:11" ht="15">
      <c r="A122" s="123" t="s">
        <v>24</v>
      </c>
      <c r="B122" s="123"/>
      <c r="C122" s="123"/>
      <c r="D122" s="123"/>
      <c r="E122" s="123"/>
      <c r="F122" s="123"/>
      <c r="G122" s="123"/>
      <c r="H122" s="123"/>
      <c r="I122" s="123"/>
      <c r="J122" s="33"/>
      <c r="K122" s="33"/>
    </row>
    <row r="123" spans="1:11" ht="15">
      <c r="A123" s="6"/>
      <c r="B123" s="6"/>
      <c r="C123" s="6"/>
      <c r="D123" s="6"/>
      <c r="E123" s="6"/>
      <c r="F123" s="6"/>
      <c r="G123" s="6"/>
      <c r="H123" s="6"/>
      <c r="I123" s="6"/>
      <c r="J123" s="33"/>
      <c r="K123" s="33"/>
    </row>
    <row r="124" spans="1:11" ht="12.75">
      <c r="A124" s="31" t="s">
        <v>275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67"/>
      <c r="J125" s="33"/>
      <c r="K125" s="33"/>
    </row>
    <row r="126" spans="1:11" ht="15">
      <c r="A126" s="35" t="s">
        <v>70</v>
      </c>
      <c r="B126" s="35" t="s">
        <v>72</v>
      </c>
      <c r="C126" s="33"/>
      <c r="D126" s="33"/>
      <c r="E126" s="33"/>
      <c r="F126" s="33"/>
      <c r="G126" s="33"/>
      <c r="H126" s="33"/>
      <c r="I126" s="33"/>
      <c r="J126" s="6"/>
      <c r="K126" s="33"/>
    </row>
    <row r="127" spans="1:11" ht="12.75">
      <c r="A127" s="35"/>
      <c r="B127" s="35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5"/>
      <c r="B128" s="33" t="s">
        <v>287</v>
      </c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5"/>
      <c r="B129" s="33" t="s">
        <v>282</v>
      </c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5"/>
      <c r="B130" s="33" t="s">
        <v>299</v>
      </c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5"/>
      <c r="B131" s="33" t="s">
        <v>284</v>
      </c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5" t="s">
        <v>71</v>
      </c>
      <c r="B133" s="35" t="s">
        <v>73</v>
      </c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5"/>
      <c r="B134" s="35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5"/>
      <c r="B135" s="35"/>
      <c r="C135" s="33"/>
      <c r="D135" s="33"/>
      <c r="E135" s="33"/>
      <c r="F135" s="33"/>
      <c r="G135" s="52" t="s">
        <v>113</v>
      </c>
      <c r="H135" s="33"/>
      <c r="I135" s="52" t="s">
        <v>114</v>
      </c>
      <c r="J135" s="33"/>
      <c r="K135" s="33"/>
    </row>
    <row r="136" spans="1:11" ht="12.75">
      <c r="A136" s="35"/>
      <c r="B136" s="35"/>
      <c r="C136" s="33"/>
      <c r="D136" s="33"/>
      <c r="E136" s="33"/>
      <c r="F136" s="33"/>
      <c r="G136" s="52" t="s">
        <v>80</v>
      </c>
      <c r="H136" s="33"/>
      <c r="I136" s="52" t="s">
        <v>80</v>
      </c>
      <c r="J136" s="33"/>
      <c r="K136" s="33"/>
    </row>
    <row r="137" spans="1:11" ht="12.75">
      <c r="A137" s="35"/>
      <c r="B137" s="35"/>
      <c r="C137" s="33"/>
      <c r="D137" s="33"/>
      <c r="E137" s="33"/>
      <c r="F137" s="33"/>
      <c r="G137" s="36" t="s">
        <v>258</v>
      </c>
      <c r="H137" s="33"/>
      <c r="I137" s="36" t="s">
        <v>209</v>
      </c>
      <c r="J137" s="33"/>
      <c r="K137" s="33"/>
    </row>
    <row r="138" spans="1:11" ht="12.75">
      <c r="A138" s="35"/>
      <c r="B138" s="35"/>
      <c r="C138" s="33"/>
      <c r="D138" s="33"/>
      <c r="E138" s="33"/>
      <c r="F138" s="33"/>
      <c r="G138" s="55" t="s">
        <v>26</v>
      </c>
      <c r="H138" s="33"/>
      <c r="I138" s="55" t="s">
        <v>26</v>
      </c>
      <c r="J138" s="33"/>
      <c r="K138" s="33"/>
    </row>
    <row r="139" spans="1:11" ht="12.75">
      <c r="A139" s="35"/>
      <c r="B139" s="35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3.5" thickBot="1">
      <c r="A140" s="35"/>
      <c r="B140" s="33" t="s">
        <v>27</v>
      </c>
      <c r="C140" s="33"/>
      <c r="D140" s="33"/>
      <c r="E140" s="33"/>
      <c r="F140" s="33"/>
      <c r="G140" s="59">
        <v>11809</v>
      </c>
      <c r="H140" s="54"/>
      <c r="I140" s="59">
        <v>9433</v>
      </c>
      <c r="J140" s="33"/>
      <c r="K140" s="33"/>
    </row>
    <row r="141" spans="1:11" ht="13.5" thickTop="1">
      <c r="A141" s="35"/>
      <c r="B141" s="33"/>
      <c r="C141" s="33"/>
      <c r="D141" s="33"/>
      <c r="E141" s="33"/>
      <c r="F141" s="33"/>
      <c r="G141" s="62"/>
      <c r="H141" s="54"/>
      <c r="I141" s="62"/>
      <c r="J141" s="33"/>
      <c r="K141" s="33"/>
    </row>
    <row r="142" spans="1:11" ht="12.75">
      <c r="A142" s="35"/>
      <c r="B142" s="33" t="s">
        <v>128</v>
      </c>
      <c r="C142" s="33"/>
      <c r="D142" s="33"/>
      <c r="E142" s="33"/>
      <c r="F142" s="33"/>
      <c r="G142" s="60"/>
      <c r="H142" s="54"/>
      <c r="I142" s="60"/>
      <c r="J142" s="33"/>
      <c r="K142" s="33"/>
    </row>
    <row r="143" spans="1:11" ht="13.5" thickBot="1">
      <c r="A143" s="35"/>
      <c r="B143" s="33" t="s">
        <v>126</v>
      </c>
      <c r="C143" s="33"/>
      <c r="D143" s="33"/>
      <c r="E143" s="33"/>
      <c r="F143" s="33"/>
      <c r="G143" s="59">
        <v>1409</v>
      </c>
      <c r="H143" s="54"/>
      <c r="I143" s="59">
        <v>585</v>
      </c>
      <c r="J143" s="33"/>
      <c r="K143" s="33"/>
    </row>
    <row r="144" spans="1:11" ht="13.5" thickTop="1">
      <c r="A144" s="35"/>
      <c r="B144" s="33"/>
      <c r="C144" s="33"/>
      <c r="D144" s="33"/>
      <c r="E144" s="33"/>
      <c r="F144" s="33"/>
      <c r="G144" s="62"/>
      <c r="H144" s="54"/>
      <c r="I144" s="62"/>
      <c r="J144" s="33"/>
      <c r="K144" s="33"/>
    </row>
    <row r="145" spans="1:11" ht="12.75">
      <c r="A145" s="35"/>
      <c r="B145" s="33"/>
      <c r="C145" s="33"/>
      <c r="D145" s="33"/>
      <c r="E145" s="33"/>
      <c r="F145" s="33"/>
      <c r="G145" s="56"/>
      <c r="H145" s="54"/>
      <c r="I145" s="56"/>
      <c r="J145" s="33"/>
      <c r="K145" s="33"/>
    </row>
    <row r="146" spans="1:11" ht="12.75">
      <c r="A146" s="35"/>
      <c r="B146" s="33" t="s">
        <v>286</v>
      </c>
      <c r="C146" s="33"/>
      <c r="D146" s="33"/>
      <c r="E146" s="33"/>
      <c r="F146" s="33"/>
      <c r="G146" s="56"/>
      <c r="H146" s="54"/>
      <c r="I146" s="56"/>
      <c r="J146" s="33"/>
      <c r="K146" s="33"/>
    </row>
    <row r="147" spans="1:11" ht="12.75">
      <c r="A147" s="35"/>
      <c r="B147" s="33" t="s">
        <v>283</v>
      </c>
      <c r="C147" s="33"/>
      <c r="D147" s="33"/>
      <c r="E147" s="33"/>
      <c r="F147" s="33"/>
      <c r="G147" s="56"/>
      <c r="H147" s="54"/>
      <c r="I147" s="56"/>
      <c r="J147" s="33"/>
      <c r="K147" s="33"/>
    </row>
    <row r="148" spans="1:11" ht="12.75">
      <c r="A148" s="35"/>
      <c r="B148" s="33" t="s">
        <v>285</v>
      </c>
      <c r="C148" s="33"/>
      <c r="D148" s="33"/>
      <c r="E148" s="33"/>
      <c r="F148" s="33"/>
      <c r="G148" s="56"/>
      <c r="H148" s="54"/>
      <c r="I148" s="56"/>
      <c r="J148" s="33"/>
      <c r="K148" s="33"/>
    </row>
    <row r="149" spans="1:11" ht="12.75">
      <c r="A149" s="35"/>
      <c r="B149" s="33" t="s">
        <v>204</v>
      </c>
      <c r="C149" s="33"/>
      <c r="D149" s="33"/>
      <c r="E149" s="33"/>
      <c r="F149" s="33"/>
      <c r="G149" s="56"/>
      <c r="H149" s="54"/>
      <c r="I149" s="56"/>
      <c r="J149" s="33"/>
      <c r="K149" s="33"/>
    </row>
    <row r="150" spans="1:11" ht="12.75">
      <c r="A150" s="35"/>
      <c r="B150" s="33" t="s">
        <v>293</v>
      </c>
      <c r="C150" s="33"/>
      <c r="D150" s="33"/>
      <c r="E150" s="33"/>
      <c r="F150" s="33"/>
      <c r="G150" s="56"/>
      <c r="H150" s="54"/>
      <c r="I150" s="56"/>
      <c r="J150" s="33"/>
      <c r="K150" s="33"/>
    </row>
    <row r="151" spans="1:11" ht="12.75">
      <c r="A151" s="35"/>
      <c r="B151" s="35"/>
      <c r="C151" s="33"/>
      <c r="D151" s="33"/>
      <c r="E151" s="33"/>
      <c r="F151" s="33"/>
      <c r="G151" s="54"/>
      <c r="H151" s="54"/>
      <c r="I151" s="54"/>
      <c r="J151" s="33"/>
      <c r="K151" s="33"/>
    </row>
    <row r="152" spans="1:11" ht="12.75">
      <c r="A152" s="35" t="s">
        <v>74</v>
      </c>
      <c r="B152" s="35" t="s">
        <v>168</v>
      </c>
      <c r="C152" s="33"/>
      <c r="D152" s="33"/>
      <c r="E152" s="33"/>
      <c r="F152" s="33"/>
      <c r="G152" s="54"/>
      <c r="H152" s="54"/>
      <c r="I152" s="54"/>
      <c r="J152" s="33"/>
      <c r="K152" s="33"/>
    </row>
    <row r="153" spans="1:11" ht="12.75">
      <c r="A153" s="33"/>
      <c r="B153" s="33"/>
      <c r="C153" s="33"/>
      <c r="D153" s="33"/>
      <c r="E153" s="33"/>
      <c r="F153" s="33"/>
      <c r="G153" s="54"/>
      <c r="H153" s="54"/>
      <c r="I153" s="54"/>
      <c r="J153" s="33"/>
      <c r="K153" s="33"/>
    </row>
    <row r="154" spans="1:11" ht="12.75">
      <c r="A154" s="33"/>
      <c r="B154" s="33" t="s">
        <v>205</v>
      </c>
      <c r="C154" s="33"/>
      <c r="D154" s="33"/>
      <c r="E154" s="33"/>
      <c r="F154" s="33"/>
      <c r="G154" s="54"/>
      <c r="H154" s="54"/>
      <c r="I154" s="54"/>
      <c r="J154" s="33"/>
      <c r="K154" s="33"/>
    </row>
    <row r="155" spans="1:11" ht="12.75">
      <c r="A155" s="33"/>
      <c r="B155" s="33" t="s">
        <v>294</v>
      </c>
      <c r="C155" s="33"/>
      <c r="D155" s="33"/>
      <c r="E155" s="33"/>
      <c r="F155" s="33"/>
      <c r="G155" s="54"/>
      <c r="H155" s="54"/>
      <c r="I155" s="54"/>
      <c r="J155" s="33"/>
      <c r="K155" s="33"/>
    </row>
    <row r="156" spans="1:11" ht="7.5" customHeight="1">
      <c r="A156" s="33"/>
      <c r="B156" s="33"/>
      <c r="C156" s="33"/>
      <c r="D156" s="33"/>
      <c r="E156" s="33"/>
      <c r="F156" s="33"/>
      <c r="G156" s="54"/>
      <c r="H156" s="54"/>
      <c r="I156" s="54"/>
      <c r="J156" s="33"/>
      <c r="K156" s="33"/>
    </row>
    <row r="157" spans="1:11" ht="12.75">
      <c r="A157" s="35" t="s">
        <v>75</v>
      </c>
      <c r="B157" s="35" t="s">
        <v>76</v>
      </c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ht="7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ht="12.75">
      <c r="A159" s="33"/>
      <c r="B159" s="33" t="s">
        <v>295</v>
      </c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ht="12.75">
      <c r="A160" s="33"/>
      <c r="B160" s="33" t="s">
        <v>184</v>
      </c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>
      <c r="A161" s="68"/>
      <c r="B161" s="68"/>
      <c r="C161" s="69"/>
      <c r="D161" s="69"/>
      <c r="E161" s="69"/>
      <c r="F161" s="69"/>
      <c r="G161" s="69"/>
      <c r="H161" s="69"/>
      <c r="I161" s="69"/>
      <c r="J161" s="69"/>
      <c r="K161" s="33"/>
    </row>
    <row r="162" spans="1:11" ht="12.75">
      <c r="A162" s="35" t="s">
        <v>77</v>
      </c>
      <c r="B162" s="35" t="s">
        <v>14</v>
      </c>
      <c r="C162" s="33"/>
      <c r="D162" s="33"/>
      <c r="E162" s="33"/>
      <c r="F162" s="33"/>
      <c r="G162" s="33"/>
      <c r="H162" s="33"/>
      <c r="I162" s="33"/>
      <c r="J162" s="69"/>
      <c r="K162" s="33"/>
    </row>
    <row r="163" spans="1:11" ht="12.75">
      <c r="A163" s="33"/>
      <c r="B163" s="33"/>
      <c r="C163" s="33"/>
      <c r="D163" s="33"/>
      <c r="E163" s="33"/>
      <c r="F163" s="33"/>
      <c r="G163" s="33"/>
      <c r="H163" s="33"/>
      <c r="I163" s="33"/>
      <c r="J163" s="69"/>
      <c r="K163" s="33"/>
    </row>
    <row r="164" spans="1:11" ht="12.75">
      <c r="A164" s="33"/>
      <c r="B164" s="33" t="s">
        <v>78</v>
      </c>
      <c r="C164" s="33"/>
      <c r="D164" s="33"/>
      <c r="E164" s="33"/>
      <c r="F164" s="33"/>
      <c r="G164" s="33"/>
      <c r="H164" s="33"/>
      <c r="I164" s="33"/>
      <c r="J164" s="69"/>
      <c r="K164" s="33"/>
    </row>
    <row r="165" spans="1:11" ht="12.75">
      <c r="A165" s="33"/>
      <c r="B165" s="33"/>
      <c r="C165" s="33"/>
      <c r="D165" s="33"/>
      <c r="E165" s="33"/>
      <c r="F165" s="33"/>
      <c r="G165" s="33"/>
      <c r="H165" s="33"/>
      <c r="I165" s="33"/>
      <c r="J165" s="69"/>
      <c r="K165" s="33"/>
    </row>
    <row r="166" spans="1:11" ht="12.75">
      <c r="A166" s="33"/>
      <c r="B166" s="33"/>
      <c r="C166" s="33"/>
      <c r="D166" s="33"/>
      <c r="E166" s="33"/>
      <c r="F166" s="33"/>
      <c r="G166" s="36" t="s">
        <v>79</v>
      </c>
      <c r="H166" s="36"/>
      <c r="I166" s="36" t="s">
        <v>81</v>
      </c>
      <c r="J166" s="69"/>
      <c r="K166" s="33"/>
    </row>
    <row r="167" spans="1:11" ht="12.75">
      <c r="A167" s="33"/>
      <c r="B167" s="33"/>
      <c r="C167" s="33"/>
      <c r="D167" s="33"/>
      <c r="E167" s="33"/>
      <c r="F167" s="33"/>
      <c r="G167" s="36" t="s">
        <v>80</v>
      </c>
      <c r="H167" s="36"/>
      <c r="I167" s="36" t="s">
        <v>80</v>
      </c>
      <c r="J167" s="69"/>
      <c r="K167" s="33"/>
    </row>
    <row r="168" spans="1:11" ht="12.75">
      <c r="A168" s="33"/>
      <c r="B168" s="33"/>
      <c r="C168" s="33"/>
      <c r="D168" s="33"/>
      <c r="E168" s="33"/>
      <c r="F168" s="33"/>
      <c r="G168" s="36" t="s">
        <v>258</v>
      </c>
      <c r="H168" s="36"/>
      <c r="I168" s="36" t="s">
        <v>258</v>
      </c>
      <c r="J168" s="69"/>
      <c r="K168" s="33"/>
    </row>
    <row r="169" spans="1:11" ht="12.75">
      <c r="A169" s="33"/>
      <c r="B169" s="33"/>
      <c r="C169" s="33"/>
      <c r="D169" s="33"/>
      <c r="E169" s="33"/>
      <c r="F169" s="33"/>
      <c r="G169" s="55" t="s">
        <v>26</v>
      </c>
      <c r="H169" s="33"/>
      <c r="I169" s="55" t="s">
        <v>26</v>
      </c>
      <c r="J169" s="69"/>
      <c r="K169" s="33"/>
    </row>
    <row r="170" spans="1:11" ht="12.75">
      <c r="A170" s="33"/>
      <c r="B170" s="33"/>
      <c r="C170" s="33"/>
      <c r="D170" s="33"/>
      <c r="E170" s="33"/>
      <c r="F170" s="33"/>
      <c r="G170" s="33"/>
      <c r="H170" s="33"/>
      <c r="I170" s="33"/>
      <c r="J170" s="69"/>
      <c r="K170" s="33"/>
    </row>
    <row r="171" spans="1:11" ht="12.75">
      <c r="A171" s="33"/>
      <c r="B171" s="33" t="s">
        <v>82</v>
      </c>
      <c r="C171" s="33"/>
      <c r="D171" s="33"/>
      <c r="E171" s="33"/>
      <c r="F171" s="33"/>
      <c r="G171" s="33"/>
      <c r="H171" s="33"/>
      <c r="I171" s="33"/>
      <c r="J171" s="69"/>
      <c r="K171" s="33"/>
    </row>
    <row r="172" spans="1:11" ht="12.75">
      <c r="A172" s="33"/>
      <c r="B172" s="37" t="s">
        <v>83</v>
      </c>
      <c r="C172" s="33"/>
      <c r="D172" s="33"/>
      <c r="E172" s="33"/>
      <c r="F172" s="33"/>
      <c r="G172" s="57">
        <v>480</v>
      </c>
      <c r="H172" s="33"/>
      <c r="I172" s="57">
        <f>253+91+480</f>
        <v>824</v>
      </c>
      <c r="J172" s="69"/>
      <c r="K172" s="33"/>
    </row>
    <row r="173" spans="1:11" ht="12.75">
      <c r="A173" s="33"/>
      <c r="B173" s="37" t="s">
        <v>288</v>
      </c>
      <c r="C173" s="33"/>
      <c r="D173" s="33"/>
      <c r="E173" s="33"/>
      <c r="F173" s="33"/>
      <c r="G173" s="57">
        <v>282</v>
      </c>
      <c r="H173" s="33"/>
      <c r="I173" s="57">
        <v>282</v>
      </c>
      <c r="J173" s="69"/>
      <c r="K173" s="33"/>
    </row>
    <row r="174" spans="1:11" ht="12.75">
      <c r="A174" s="33"/>
      <c r="B174" s="33" t="s">
        <v>84</v>
      </c>
      <c r="C174" s="33"/>
      <c r="D174" s="33"/>
      <c r="E174" s="33"/>
      <c r="F174" s="33"/>
      <c r="G174" s="57">
        <v>69</v>
      </c>
      <c r="H174" s="33"/>
      <c r="I174" s="57">
        <f>108+54+69</f>
        <v>231</v>
      </c>
      <c r="J174" s="69"/>
      <c r="K174" s="33"/>
    </row>
    <row r="175" spans="1:11" ht="13.5" thickBot="1">
      <c r="A175" s="33"/>
      <c r="B175" s="33"/>
      <c r="C175" s="33"/>
      <c r="D175" s="33"/>
      <c r="E175" s="33"/>
      <c r="F175" s="33"/>
      <c r="G175" s="58">
        <f>SUM(G172:G174)</f>
        <v>831</v>
      </c>
      <c r="H175" s="33"/>
      <c r="I175" s="58">
        <f>SUM(I172:I174)</f>
        <v>1337</v>
      </c>
      <c r="J175" s="69"/>
      <c r="K175" s="33"/>
    </row>
    <row r="176" spans="1:11" ht="13.5" thickTop="1">
      <c r="A176" s="33"/>
      <c r="B176" s="33"/>
      <c r="C176" s="33"/>
      <c r="D176" s="33"/>
      <c r="E176" s="33"/>
      <c r="F176" s="33"/>
      <c r="G176" s="33"/>
      <c r="H176" s="33"/>
      <c r="I176" s="33"/>
      <c r="J176" s="69"/>
      <c r="K176" s="33"/>
    </row>
    <row r="177" spans="1:11" ht="12.75">
      <c r="A177" s="33"/>
      <c r="B177" s="33" t="s">
        <v>289</v>
      </c>
      <c r="C177" s="33"/>
      <c r="D177" s="33"/>
      <c r="E177" s="33"/>
      <c r="F177" s="33"/>
      <c r="G177" s="33"/>
      <c r="H177" s="33"/>
      <c r="I177" s="33"/>
      <c r="J177" s="69"/>
      <c r="K177" s="33"/>
    </row>
    <row r="178" spans="1:11" ht="12.75">
      <c r="A178" s="33"/>
      <c r="B178" s="33" t="s">
        <v>290</v>
      </c>
      <c r="C178" s="33"/>
      <c r="D178" s="33"/>
      <c r="E178" s="33"/>
      <c r="F178" s="33"/>
      <c r="G178" s="33"/>
      <c r="H178" s="33"/>
      <c r="I178" s="33"/>
      <c r="J178" s="69"/>
      <c r="K178" s="33"/>
    </row>
    <row r="179" spans="1:11" ht="12.75">
      <c r="A179" s="33"/>
      <c r="B179" s="33"/>
      <c r="C179" s="33"/>
      <c r="D179" s="33"/>
      <c r="E179" s="33"/>
      <c r="F179" s="33"/>
      <c r="G179" s="33"/>
      <c r="H179" s="33"/>
      <c r="I179" s="33"/>
      <c r="J179" s="69"/>
      <c r="K179" s="33"/>
    </row>
    <row r="180" spans="1:11" ht="12.75">
      <c r="A180" s="69"/>
      <c r="B180" s="69"/>
      <c r="C180" s="69"/>
      <c r="D180" s="69"/>
      <c r="E180" s="69"/>
      <c r="F180" s="69"/>
      <c r="G180" s="70"/>
      <c r="H180" s="69"/>
      <c r="I180" s="70"/>
      <c r="J180" s="69"/>
      <c r="K180" s="33"/>
    </row>
    <row r="181" spans="1:11" ht="15.75">
      <c r="A181" s="122" t="s">
        <v>23</v>
      </c>
      <c r="B181" s="122"/>
      <c r="C181" s="122"/>
      <c r="D181" s="122"/>
      <c r="E181" s="122"/>
      <c r="F181" s="122"/>
      <c r="G181" s="122"/>
      <c r="H181" s="122"/>
      <c r="I181" s="122"/>
      <c r="J181" s="69"/>
      <c r="K181" s="33"/>
    </row>
    <row r="182" spans="1:11" ht="15">
      <c r="A182" s="123" t="s">
        <v>24</v>
      </c>
      <c r="B182" s="123"/>
      <c r="C182" s="123"/>
      <c r="D182" s="123"/>
      <c r="E182" s="123"/>
      <c r="F182" s="123"/>
      <c r="G182" s="123"/>
      <c r="H182" s="123"/>
      <c r="I182" s="123"/>
      <c r="J182" s="69"/>
      <c r="K182" s="33"/>
    </row>
    <row r="183" spans="1:11" ht="12.75">
      <c r="A183" s="31" t="s">
        <v>275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>
      <c r="A184" s="31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12.75">
      <c r="A185" s="35" t="s">
        <v>85</v>
      </c>
      <c r="B185" s="35" t="s">
        <v>86</v>
      </c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ht="7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ht="12.75">
      <c r="A187" s="33"/>
      <c r="B187" s="33" t="s">
        <v>124</v>
      </c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ht="12.75">
      <c r="A189" s="35" t="s">
        <v>87</v>
      </c>
      <c r="B189" s="35" t="s">
        <v>88</v>
      </c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7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ht="12.75">
      <c r="A191" s="33"/>
      <c r="B191" s="33" t="s">
        <v>89</v>
      </c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ht="12.75">
      <c r="A192" s="33"/>
      <c r="B192" s="33" t="s">
        <v>115</v>
      </c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ht="12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ht="12.75">
      <c r="A194" s="35" t="s">
        <v>90</v>
      </c>
      <c r="B194" s="35" t="s">
        <v>91</v>
      </c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ht="7.5" customHeight="1">
      <c r="A195" s="35"/>
      <c r="B195" s="35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ht="12.75">
      <c r="A196" s="33"/>
      <c r="B196" s="33" t="s">
        <v>202</v>
      </c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ht="12.75">
      <c r="A197" s="33"/>
      <c r="B197" s="33" t="s">
        <v>210</v>
      </c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>
      <c r="A199" s="35" t="s">
        <v>92</v>
      </c>
      <c r="B199" s="35" t="s">
        <v>94</v>
      </c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7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12.75">
      <c r="A201" s="33"/>
      <c r="B201" s="33" t="s">
        <v>259</v>
      </c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>
      <c r="A203" s="35" t="s">
        <v>93</v>
      </c>
      <c r="B203" s="35" t="s">
        <v>96</v>
      </c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7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>
      <c r="A205" s="33"/>
      <c r="B205" s="33" t="s">
        <v>260</v>
      </c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12.75">
      <c r="A207" s="35" t="s">
        <v>95</v>
      </c>
      <c r="B207" s="35" t="s">
        <v>98</v>
      </c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7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ht="12.75">
      <c r="A209" s="33"/>
      <c r="B209" s="33" t="s">
        <v>99</v>
      </c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2.75">
      <c r="A210" s="33"/>
      <c r="B210" s="33" t="s">
        <v>100</v>
      </c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ht="12.75">
      <c r="A211" s="33"/>
      <c r="B211" s="33" t="s">
        <v>101</v>
      </c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12.75">
      <c r="A212" s="33"/>
      <c r="B212" s="33" t="s">
        <v>206</v>
      </c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>
      <c r="A214" s="33"/>
      <c r="B214" s="33" t="s">
        <v>208</v>
      </c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12.75">
      <c r="A215" s="33"/>
      <c r="B215" s="33" t="s">
        <v>207</v>
      </c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ht="12.75">
      <c r="A216" s="33"/>
      <c r="B216" s="33" t="s">
        <v>238</v>
      </c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ht="12.75">
      <c r="A217" s="33"/>
      <c r="B217" s="33" t="s">
        <v>239</v>
      </c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1:11" ht="12.75">
      <c r="A218" s="33"/>
      <c r="B218" s="33" t="s">
        <v>276</v>
      </c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ht="12.75">
      <c r="A219" s="33"/>
      <c r="B219" s="33" t="s">
        <v>296</v>
      </c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1:11" ht="12.75">
      <c r="A220" s="33"/>
      <c r="B220" s="33" t="s">
        <v>277</v>
      </c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ht="12.75">
      <c r="A221" s="33"/>
      <c r="B221" s="33" t="s">
        <v>278</v>
      </c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2.75">
      <c r="A222" s="33"/>
      <c r="B222" s="33" t="s">
        <v>279</v>
      </c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ht="12.75">
      <c r="A223" s="33"/>
      <c r="B223" s="33" t="s">
        <v>280</v>
      </c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2.75">
      <c r="A224" s="33"/>
      <c r="B224" s="33" t="s">
        <v>281</v>
      </c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ht="12.75">
      <c r="A226" s="35" t="s">
        <v>97</v>
      </c>
      <c r="B226" s="35" t="s">
        <v>103</v>
      </c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7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2.75">
      <c r="A228" s="33"/>
      <c r="B228" s="33" t="s">
        <v>203</v>
      </c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1" ht="15.75">
      <c r="A243" s="122" t="s">
        <v>23</v>
      </c>
      <c r="B243" s="122"/>
      <c r="C243" s="122"/>
      <c r="D243" s="122"/>
      <c r="E243" s="122"/>
      <c r="F243" s="122"/>
      <c r="G243" s="122"/>
      <c r="H243" s="122"/>
      <c r="I243" s="122"/>
      <c r="J243" s="33"/>
      <c r="K243" s="33"/>
    </row>
    <row r="244" spans="1:11" ht="15">
      <c r="A244" s="123" t="s">
        <v>24</v>
      </c>
      <c r="B244" s="123"/>
      <c r="C244" s="123"/>
      <c r="D244" s="123"/>
      <c r="E244" s="123"/>
      <c r="F244" s="123"/>
      <c r="G244" s="123"/>
      <c r="H244" s="123"/>
      <c r="I244" s="123"/>
      <c r="J244" s="33"/>
      <c r="K244" s="33"/>
    </row>
    <row r="245" spans="1:11" ht="12.75">
      <c r="A245" s="31" t="s">
        <v>275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ht="12.75">
      <c r="A247" s="35" t="s">
        <v>102</v>
      </c>
      <c r="B247" s="35" t="s">
        <v>104</v>
      </c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ht="7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31" t="s">
        <v>159</v>
      </c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33" t="s">
        <v>165</v>
      </c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33" t="s">
        <v>171</v>
      </c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33" t="s">
        <v>292</v>
      </c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 ht="4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ht="12.75">
      <c r="A254" s="31"/>
      <c r="B254" s="31" t="s">
        <v>169</v>
      </c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ht="12.75">
      <c r="A255" s="31"/>
      <c r="B255" s="33" t="s">
        <v>175</v>
      </c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ht="12.75">
      <c r="A256" s="31"/>
      <c r="B256" s="33" t="s">
        <v>176</v>
      </c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12.75">
      <c r="A257" s="31"/>
      <c r="B257" s="33" t="s">
        <v>177</v>
      </c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ht="15" customHeight="1">
      <c r="A258" s="33"/>
      <c r="B258" s="33" t="s">
        <v>291</v>
      </c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ht="15" customHeight="1">
      <c r="A259" s="33"/>
      <c r="B259" s="33" t="s">
        <v>178</v>
      </c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ht="4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ht="12.75">
      <c r="A261" s="33"/>
      <c r="B261" s="33"/>
      <c r="C261" s="33"/>
      <c r="D261" s="33"/>
      <c r="E261" s="33"/>
      <c r="F261" s="33"/>
      <c r="G261" s="55" t="s">
        <v>2</v>
      </c>
      <c r="H261" s="33"/>
      <c r="I261" s="33"/>
      <c r="J261" s="33"/>
      <c r="K261" s="33"/>
    </row>
    <row r="262" spans="1:11" ht="13.5" thickBot="1">
      <c r="A262" s="33"/>
      <c r="B262" s="33" t="s">
        <v>179</v>
      </c>
      <c r="C262" s="33"/>
      <c r="D262" s="33"/>
      <c r="E262" s="33"/>
      <c r="F262" s="33"/>
      <c r="G262" s="93">
        <v>2189109</v>
      </c>
      <c r="H262" s="33"/>
      <c r="I262" s="33"/>
      <c r="J262" s="33"/>
      <c r="K262" s="33"/>
    </row>
    <row r="263" spans="1:11" ht="4.5" customHeight="1" thickTop="1">
      <c r="A263" s="33"/>
      <c r="B263" s="33"/>
      <c r="C263" s="33"/>
      <c r="D263" s="33"/>
      <c r="E263" s="33"/>
      <c r="F263" s="33"/>
      <c r="G263" s="54"/>
      <c r="H263" s="33"/>
      <c r="I263" s="33"/>
      <c r="J263" s="33"/>
      <c r="K263" s="33"/>
    </row>
    <row r="264" spans="1:11" ht="12.75">
      <c r="A264" s="33"/>
      <c r="B264" s="33" t="s">
        <v>180</v>
      </c>
      <c r="C264" s="33"/>
      <c r="D264" s="33"/>
      <c r="E264" s="33"/>
      <c r="F264" s="33"/>
      <c r="G264" s="54">
        <v>44400072</v>
      </c>
      <c r="H264" s="33"/>
      <c r="I264" s="33"/>
      <c r="J264" s="33"/>
      <c r="K264" s="33"/>
    </row>
    <row r="265" spans="1:11" ht="4.5" customHeight="1">
      <c r="A265" s="33"/>
      <c r="B265" s="33"/>
      <c r="C265" s="33"/>
      <c r="D265" s="33"/>
      <c r="E265" s="33"/>
      <c r="F265" s="33"/>
      <c r="G265" s="54"/>
      <c r="H265" s="33"/>
      <c r="I265" s="33"/>
      <c r="J265" s="33"/>
      <c r="K265" s="33"/>
    </row>
    <row r="266" spans="1:11" ht="12.75">
      <c r="A266" s="33"/>
      <c r="B266" s="33" t="s">
        <v>181</v>
      </c>
      <c r="C266" s="33"/>
      <c r="D266" s="33"/>
      <c r="E266" s="33"/>
      <c r="F266" s="33"/>
      <c r="G266" s="54">
        <v>2755000</v>
      </c>
      <c r="H266" s="33"/>
      <c r="I266" s="33"/>
      <c r="J266" s="33"/>
      <c r="K266" s="33"/>
    </row>
    <row r="267" spans="1:11" ht="4.5" customHeight="1">
      <c r="A267" s="33"/>
      <c r="B267" s="33"/>
      <c r="C267" s="33"/>
      <c r="D267" s="33"/>
      <c r="E267" s="33"/>
      <c r="F267" s="33"/>
      <c r="G267" s="54"/>
      <c r="H267" s="33"/>
      <c r="I267" s="33"/>
      <c r="J267" s="33"/>
      <c r="K267" s="33"/>
    </row>
    <row r="268" spans="1:11" ht="12.75">
      <c r="A268" s="33"/>
      <c r="B268" s="33" t="s">
        <v>182</v>
      </c>
      <c r="C268" s="33"/>
      <c r="D268" s="33"/>
      <c r="E268" s="33"/>
      <c r="F268" s="33"/>
      <c r="G268" s="54"/>
      <c r="H268" s="33"/>
      <c r="I268" s="33"/>
      <c r="J268" s="33"/>
      <c r="K268" s="33"/>
    </row>
    <row r="269" spans="1:11" ht="13.5" thickBot="1">
      <c r="A269" s="33"/>
      <c r="B269" s="33" t="s">
        <v>183</v>
      </c>
      <c r="C269" s="33"/>
      <c r="D269" s="33"/>
      <c r="E269" s="33"/>
      <c r="F269" s="33"/>
      <c r="G269" s="93">
        <f>SUM(G264:G268)</f>
        <v>47155072</v>
      </c>
      <c r="H269" s="33"/>
      <c r="I269" s="33"/>
      <c r="J269" s="33"/>
      <c r="K269" s="33"/>
    </row>
    <row r="270" spans="1:11" ht="13.5" thickTop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1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 ht="12.75">
      <c r="A272" s="33" t="s">
        <v>105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1:11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 ht="12.75">
      <c r="A274" s="33" t="s">
        <v>106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ht="12.75">
      <c r="A275" s="33" t="s">
        <v>107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ht="12.75">
      <c r="A276" s="33" t="s">
        <v>108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ht="12.75">
      <c r="A277" s="33" t="s">
        <v>109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ht="12.75">
      <c r="A278" s="33" t="s">
        <v>300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 ht="12.75">
      <c r="A280" s="33" t="s">
        <v>110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1:11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1:11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1:11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1:11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1:11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1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1:11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1:11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1:11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1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1:11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1:11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1:11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1:11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1:11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1:11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1:11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1:11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1:11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1:11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1:11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1:11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11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1:11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1:11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1:11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1:11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1:11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1:11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1:11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1:11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1:11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1:11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1:11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1:11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1:11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1:11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1:11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1:11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1:11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1:11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1:11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1:11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1:11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1:11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1:11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1:11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1:11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1:11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1:11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1:11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1:11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</row>
    <row r="406" spans="1:11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</row>
    <row r="407" spans="1:11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1:11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1:11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</row>
    <row r="410" spans="1:11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</row>
    <row r="411" spans="1:11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</row>
    <row r="412" spans="1:11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1:11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1:11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</row>
    <row r="415" spans="1:11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1:11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</row>
    <row r="417" spans="1:11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</row>
    <row r="418" spans="1:11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</row>
    <row r="419" spans="1:11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1:11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1:11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1:11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1:11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1:11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</row>
    <row r="425" spans="1:11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</row>
    <row r="426" spans="1:11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1:11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1:11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</row>
    <row r="430" spans="1:11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</row>
    <row r="431" spans="1:11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</row>
    <row r="432" spans="1:11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</row>
    <row r="433" spans="1:11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</row>
    <row r="434" spans="1:11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</row>
    <row r="435" spans="1:11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1:11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1:11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</row>
    <row r="438" spans="1:11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</row>
    <row r="439" spans="1:11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</row>
    <row r="440" spans="1:11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1:11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1:11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1:11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1:11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</row>
    <row r="446" spans="1:11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</row>
    <row r="447" spans="1:11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</row>
    <row r="448" spans="1:11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1:11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1:11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1:11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1:11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1:11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</row>
    <row r="454" spans="1:11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</row>
    <row r="455" spans="1:11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</row>
    <row r="456" spans="1:11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1:11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</row>
    <row r="459" spans="1:11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</row>
    <row r="460" spans="1:11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</row>
    <row r="461" spans="1:11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</row>
    <row r="462" spans="1:11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</row>
    <row r="463" spans="1:11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</row>
    <row r="464" spans="1:11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</row>
    <row r="465" spans="1:11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</row>
    <row r="466" spans="1:11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</row>
    <row r="467" spans="1:11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1:11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1:11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1:11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1:11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1:11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1:11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1:11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</row>
    <row r="475" spans="1:11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</row>
    <row r="476" spans="1:11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</row>
    <row r="477" spans="1:11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1:11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1:11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1:11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</row>
    <row r="481" spans="1:11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</row>
    <row r="482" spans="1:11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</row>
    <row r="483" spans="1:11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1:11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1:11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1:11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1:11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1:11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1:11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1:11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</row>
    <row r="491" spans="1:11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1:11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</row>
    <row r="493" spans="1:11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</row>
    <row r="494" spans="1:11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</row>
    <row r="495" spans="1:11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1:11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1:11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1:11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</row>
    <row r="499" spans="1:11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1:11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</row>
    <row r="501" spans="1:11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</row>
    <row r="502" spans="1:11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</row>
    <row r="503" spans="1:11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</row>
    <row r="504" spans="1:11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</row>
    <row r="505" spans="1:11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</row>
    <row r="506" spans="1:11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</row>
    <row r="507" spans="1:11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</row>
    <row r="508" spans="1:11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</row>
    <row r="509" spans="1:11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</row>
    <row r="510" spans="1:11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</row>
    <row r="511" spans="1:11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</row>
    <row r="512" spans="1:11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</row>
    <row r="513" spans="1:11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</row>
    <row r="514" spans="1:11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</row>
    <row r="515" spans="1:11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</row>
    <row r="516" spans="1:11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1:11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</row>
    <row r="518" spans="1:11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</row>
    <row r="519" spans="1:11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</row>
    <row r="520" spans="1:11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</row>
    <row r="521" spans="1:11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</row>
    <row r="522" spans="1:11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</row>
    <row r="523" spans="1:11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</row>
    <row r="524" spans="1:11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1:11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</row>
    <row r="526" spans="1:11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</row>
    <row r="527" spans="1:11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</row>
    <row r="528" spans="1:11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</row>
    <row r="529" spans="1:11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</row>
    <row r="530" spans="1:11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</row>
    <row r="531" spans="1:11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1:11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</row>
    <row r="533" spans="1:11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</row>
    <row r="534" spans="1:11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</row>
    <row r="535" spans="1:11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1:11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</row>
    <row r="537" spans="1:11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</row>
    <row r="538" spans="1:11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</row>
    <row r="539" spans="1:11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</row>
    <row r="540" spans="1:11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</row>
    <row r="541" spans="1:11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</row>
    <row r="542" spans="1:11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</row>
    <row r="543" spans="1:11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</row>
    <row r="544" spans="1:11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</row>
    <row r="545" spans="1:11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</row>
    <row r="546" spans="1:11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</row>
    <row r="547" spans="1:11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</row>
    <row r="548" spans="1:11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</row>
    <row r="549" spans="1:11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</row>
    <row r="550" spans="1:1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</row>
    <row r="551" spans="1:1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</row>
    <row r="552" spans="1:11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</row>
    <row r="553" spans="1:11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</row>
    <row r="554" spans="1:11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</row>
    <row r="555" spans="1:11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1:11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</row>
    <row r="557" spans="1:11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</row>
    <row r="558" spans="1:11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</row>
    <row r="559" spans="1:11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</row>
    <row r="560" spans="1:11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</row>
    <row r="561" spans="1:11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</row>
    <row r="562" spans="1:11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</row>
    <row r="563" spans="1:11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</row>
    <row r="564" spans="1:11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</row>
    <row r="565" spans="1:11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</row>
    <row r="566" spans="1:11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</row>
    <row r="567" spans="1:11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</row>
    <row r="568" spans="1:11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</row>
    <row r="569" spans="1:11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</row>
    <row r="570" spans="1:11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</row>
    <row r="571" spans="1:11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</row>
    <row r="572" spans="1:11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1:11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1:11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</row>
    <row r="575" spans="1:11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1:11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</row>
    <row r="577" spans="1:11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</row>
    <row r="578" spans="1:11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</row>
    <row r="579" spans="1:11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</row>
    <row r="580" spans="1:11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</row>
    <row r="581" spans="1:11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1:11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</row>
    <row r="583" spans="1:11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</row>
    <row r="584" spans="1:11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</row>
    <row r="585" spans="1:11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</row>
    <row r="586" spans="1:11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</row>
    <row r="587" spans="1:11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</row>
    <row r="588" spans="1:11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</row>
    <row r="589" spans="1:11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</row>
    <row r="590" spans="1:11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</row>
    <row r="591" spans="1:11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</row>
    <row r="592" spans="1:11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</row>
    <row r="593" spans="1:11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</row>
    <row r="594" spans="1:11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</row>
    <row r="595" spans="1:11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</row>
    <row r="596" spans="1:11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</row>
    <row r="597" spans="1:11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</row>
    <row r="598" spans="1:11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</row>
    <row r="599" spans="1:11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</row>
    <row r="600" spans="1:11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</row>
    <row r="601" spans="1:11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</row>
    <row r="602" spans="1:11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</row>
    <row r="603" spans="1:11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</row>
    <row r="604" spans="1:11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</row>
    <row r="605" spans="1:11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</row>
    <row r="606" spans="1:11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</row>
    <row r="607" spans="1:11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</row>
    <row r="608" spans="1:11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</row>
    <row r="609" spans="1:11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</row>
    <row r="610" spans="1:11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</row>
    <row r="611" spans="1:11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</row>
    <row r="612" spans="1:11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</row>
    <row r="613" spans="1:11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</row>
    <row r="614" spans="1:11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</row>
    <row r="615" spans="1:11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</row>
    <row r="616" spans="1:11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</row>
    <row r="617" spans="1:11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</row>
    <row r="618" spans="1:11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</row>
    <row r="619" spans="1:11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</row>
    <row r="620" spans="1:11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</row>
    <row r="621" spans="1:11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</row>
    <row r="622" spans="1:11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</row>
    <row r="623" spans="1:11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</row>
    <row r="624" spans="1:11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</row>
    <row r="625" spans="1:11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</row>
    <row r="626" spans="1:11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</row>
    <row r="627" spans="1:11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</row>
    <row r="628" spans="1:11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</row>
    <row r="629" spans="1:11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</row>
    <row r="630" spans="1:11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</row>
    <row r="631" spans="1:11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</row>
    <row r="632" spans="1:11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</row>
    <row r="633" spans="1:11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</row>
    <row r="634" spans="1:11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</row>
    <row r="635" spans="1:11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</row>
    <row r="636" spans="1:11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</row>
    <row r="637" spans="1:11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</row>
    <row r="638" spans="1:11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1:11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1:11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</row>
    <row r="641" spans="1:11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</row>
    <row r="642" spans="1:11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</row>
    <row r="643" spans="1:11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</row>
    <row r="644" spans="1:11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</row>
    <row r="645" spans="1:11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</row>
    <row r="646" spans="1:11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</row>
    <row r="647" spans="1:11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</row>
    <row r="648" spans="1:11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</row>
    <row r="649" spans="1:11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</row>
    <row r="650" spans="1:11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</row>
    <row r="651" spans="1:11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</row>
    <row r="652" spans="1:11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</row>
    <row r="653" spans="1:11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</row>
    <row r="654" spans="1:11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</row>
    <row r="655" spans="1:11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</row>
    <row r="656" spans="1:11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</row>
    <row r="657" spans="1:11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</row>
    <row r="658" spans="1:11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</row>
    <row r="659" spans="1:11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</row>
    <row r="660" spans="1:11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</row>
    <row r="661" spans="1:11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</row>
    <row r="662" spans="1:11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</row>
    <row r="663" spans="1:11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</row>
    <row r="664" spans="1:11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</row>
    <row r="665" spans="1:11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</row>
    <row r="666" spans="1:11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</row>
    <row r="667" spans="1:11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</row>
    <row r="668" spans="1:11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</row>
    <row r="669" spans="1:11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</row>
    <row r="670" spans="1:11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</row>
    <row r="671" spans="1:11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</row>
    <row r="672" spans="1:11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</row>
    <row r="673" spans="1:11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</row>
    <row r="674" spans="1:11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</row>
    <row r="675" spans="1:11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</row>
    <row r="676" spans="1:11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</row>
    <row r="677" spans="1:11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</row>
    <row r="678" spans="1:11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</row>
    <row r="679" spans="1:11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</row>
    <row r="680" spans="1:11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</row>
    <row r="681" spans="1:11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</row>
    <row r="683" spans="1:11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</row>
    <row r="684" spans="1:11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</row>
    <row r="685" spans="1:11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</row>
    <row r="686" spans="1:11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</row>
    <row r="687" spans="1:11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</row>
    <row r="688" spans="1:11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</row>
    <row r="689" spans="1:11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</row>
    <row r="690" spans="1:11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</row>
    <row r="691" spans="1:11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</row>
    <row r="692" spans="1:11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</row>
    <row r="693" spans="1:11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</row>
    <row r="694" spans="1:11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</row>
    <row r="695" spans="1:11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</row>
    <row r="696" spans="1:11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</row>
    <row r="697" spans="1:11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</row>
    <row r="698" spans="1:11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</row>
    <row r="699" spans="1:11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</row>
    <row r="700" spans="1:11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</row>
    <row r="701" spans="1:11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</row>
    <row r="702" spans="1:11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</row>
    <row r="703" spans="1:11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</row>
    <row r="704" spans="1:11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</row>
    <row r="705" spans="1:11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1:11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1:11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1:11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</row>
    <row r="709" spans="1:11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</row>
    <row r="710" spans="1:11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</row>
    <row r="711" spans="1:11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</row>
    <row r="712" spans="1:11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</row>
    <row r="713" spans="1:11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</row>
    <row r="714" spans="1:11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</row>
    <row r="715" spans="1:11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</row>
    <row r="716" spans="1:11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</row>
    <row r="717" spans="1:11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</row>
    <row r="718" spans="1:11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</row>
    <row r="719" spans="1:11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</row>
    <row r="720" spans="1:11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</row>
    <row r="721" spans="1:11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</row>
    <row r="722" spans="1:11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</row>
    <row r="723" spans="1:11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</row>
    <row r="724" spans="1:11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</row>
    <row r="725" spans="1:11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</row>
    <row r="726" spans="1:11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</row>
    <row r="727" spans="1:11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</row>
    <row r="728" spans="1:11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</row>
    <row r="729" spans="1:11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</row>
    <row r="730" spans="1:11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</row>
    <row r="731" spans="1:11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</row>
    <row r="732" spans="1:11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</row>
    <row r="733" spans="1:11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</row>
    <row r="734" spans="1:11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</row>
    <row r="735" spans="1:11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</row>
    <row r="736" spans="1:11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</row>
    <row r="737" spans="1:11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</row>
    <row r="738" spans="1:11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</row>
    <row r="739" spans="1:11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</row>
    <row r="740" spans="1:11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</row>
    <row r="741" spans="1:11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</row>
    <row r="742" spans="1:11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</row>
    <row r="743" spans="1:11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</row>
    <row r="744" spans="1:11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</row>
    <row r="745" spans="1:11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</row>
    <row r="746" spans="1:11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</row>
    <row r="747" spans="1:11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</row>
    <row r="748" spans="1:11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</row>
    <row r="749" spans="1:11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</row>
    <row r="750" spans="1:11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</row>
    <row r="751" spans="1:11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</row>
    <row r="752" spans="1:11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</row>
    <row r="753" spans="1:11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</row>
    <row r="754" spans="1:11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</row>
    <row r="755" spans="1:11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</row>
    <row r="756" spans="1:11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</row>
    <row r="757" spans="1:11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</row>
    <row r="758" spans="1:11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</row>
    <row r="759" spans="1:11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</row>
    <row r="760" spans="1:11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</row>
    <row r="761" spans="1:11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</row>
    <row r="762" spans="1:11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</row>
    <row r="763" spans="1:11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</row>
    <row r="764" spans="1:11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</row>
    <row r="765" spans="1:11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</row>
    <row r="766" spans="1:11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</row>
    <row r="767" spans="1:11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</row>
    <row r="768" spans="1:11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</row>
    <row r="769" spans="1:11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</row>
    <row r="770" spans="1:11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</row>
    <row r="771" spans="1:11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</row>
    <row r="772" spans="1:11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</row>
    <row r="773" spans="1:11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</row>
    <row r="774" spans="1:11" ht="12.7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</row>
    <row r="775" spans="1:11" ht="12.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</row>
    <row r="776" spans="1:11" ht="12.7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</row>
    <row r="777" spans="1:11" ht="12.7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</row>
    <row r="778" spans="1:11" ht="12.7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1:11" ht="12.7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</row>
    <row r="780" spans="1:11" ht="12.7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</row>
    <row r="781" spans="1:11" ht="12.7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</row>
    <row r="782" spans="1:11" ht="12.7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</row>
    <row r="783" spans="1:11" ht="12.7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</row>
    <row r="784" spans="1:11" ht="12.7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</row>
    <row r="785" spans="1:11" ht="12.7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</row>
    <row r="786" spans="1:11" ht="12.7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</row>
    <row r="787" spans="1:11" ht="12.7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</row>
    <row r="788" spans="1:11" ht="12.7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</row>
    <row r="789" spans="1:11" ht="12.7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</row>
    <row r="790" spans="1:11" ht="12.7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</row>
    <row r="791" spans="1:11" ht="12.7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</row>
    <row r="792" spans="1:11" ht="12.7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</row>
    <row r="793" spans="1:11" ht="12.7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</row>
    <row r="794" spans="1:11" ht="12.7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</row>
    <row r="795" spans="1:11" ht="12.7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</row>
    <row r="796" spans="1:11" ht="12.7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</row>
    <row r="797" spans="1:11" ht="12.7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</row>
    <row r="798" spans="1:11" ht="12.7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</row>
    <row r="799" spans="1:11" ht="12.7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</row>
    <row r="800" spans="1:11" ht="12.7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</row>
    <row r="801" spans="1:11" ht="12.7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</row>
    <row r="802" spans="1:11" ht="12.7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</row>
    <row r="803" spans="1:11" ht="12.7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</row>
    <row r="804" spans="1:11" ht="12.7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</row>
    <row r="805" spans="1:11" ht="12.7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</row>
    <row r="806" spans="1:11" ht="12.7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</row>
    <row r="807" spans="1:11" ht="12.7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</row>
    <row r="808" spans="1:11" ht="12.7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</row>
    <row r="809" spans="1:11" ht="12.7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</row>
    <row r="810" spans="1:11" ht="12.7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</row>
    <row r="811" spans="1:11" ht="12.7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</row>
    <row r="812" spans="1:11" ht="12.7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</row>
    <row r="813" spans="1:11" ht="12.7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</row>
    <row r="814" spans="1:11" ht="12.7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</row>
    <row r="815" spans="1:11" ht="12.7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</row>
    <row r="816" spans="1:11" ht="12.7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</row>
    <row r="817" spans="1:11" ht="12.7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</row>
    <row r="818" spans="1:11" ht="12.7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</row>
    <row r="819" spans="1:11" ht="12.7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</row>
    <row r="820" spans="1:11" ht="12.7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</row>
    <row r="821" spans="1:11" ht="12.7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</row>
    <row r="822" spans="1:11" ht="12.7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</row>
    <row r="823" spans="1:11" ht="12.7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</row>
    <row r="824" spans="1:11" ht="12.7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</row>
    <row r="825" spans="1:11" ht="12.7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</row>
    <row r="826" spans="1:11" ht="12.7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</row>
    <row r="827" spans="1:11" ht="12.7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</row>
    <row r="828" spans="1:11" ht="12.7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</row>
    <row r="829" spans="1:11" ht="12.7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</row>
    <row r="830" spans="1:11" ht="12.7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</row>
    <row r="831" spans="1:11" ht="12.7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</row>
    <row r="832" spans="1:11" ht="12.7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</row>
    <row r="833" spans="1:11" ht="12.7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</row>
    <row r="834" spans="1:11" ht="12.7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</row>
    <row r="835" spans="1:11" ht="12.7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</row>
    <row r="836" spans="1:11" ht="12.7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</row>
    <row r="837" spans="1:11" ht="12.7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</row>
    <row r="838" spans="1:11" ht="12.7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</row>
    <row r="839" spans="1:11" ht="12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</row>
    <row r="840" spans="1:11" ht="12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</row>
    <row r="841" spans="1:11" ht="12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</row>
    <row r="842" spans="1:11" ht="12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</row>
    <row r="843" spans="1:11" ht="12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</row>
    <row r="844" spans="1:11" ht="12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</row>
    <row r="845" spans="1:11" ht="12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</row>
    <row r="846" spans="1:11" ht="12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</row>
    <row r="847" spans="1:11" ht="12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</row>
    <row r="848" spans="1:11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</row>
    <row r="849" spans="1:11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</row>
    <row r="850" spans="1:11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</row>
    <row r="851" spans="1:11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</row>
    <row r="852" spans="1:11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</row>
    <row r="853" spans="1:11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</row>
    <row r="854" spans="1:11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</row>
    <row r="855" spans="1:11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</row>
    <row r="856" spans="1:11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</row>
    <row r="857" spans="1:11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</row>
    <row r="858" spans="1:11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</row>
    <row r="859" spans="1:11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</row>
    <row r="860" spans="1:11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</row>
    <row r="861" spans="1:11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</row>
    <row r="862" spans="1:11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</row>
    <row r="863" spans="1:11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</row>
    <row r="864" spans="1:11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</row>
    <row r="865" spans="1:11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</row>
    <row r="866" spans="1:11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</row>
    <row r="867" spans="1:11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</row>
    <row r="868" spans="1:11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</row>
    <row r="869" spans="1:11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</row>
    <row r="870" spans="1:11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</row>
    <row r="871" spans="1:11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</row>
    <row r="872" spans="1:11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</row>
    <row r="873" spans="1:11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</row>
    <row r="874" spans="1:11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</row>
    <row r="875" spans="1:11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</row>
    <row r="876" spans="1:11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</row>
    <row r="877" spans="1:11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</row>
    <row r="878" spans="1:11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</row>
    <row r="879" spans="1:11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</row>
    <row r="880" spans="1:11" ht="12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</row>
    <row r="881" spans="1:11" ht="12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</row>
    <row r="882" spans="1:11" ht="12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</row>
    <row r="883" spans="1:11" ht="12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1:11" ht="12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</row>
    <row r="885" spans="1:11" ht="12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</row>
    <row r="886" spans="1:11" ht="12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</row>
    <row r="887" spans="1:11" ht="12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</row>
    <row r="888" spans="1:11" ht="12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</row>
    <row r="889" spans="1:11" ht="12.7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</row>
    <row r="890" spans="1:11" ht="12.7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</row>
    <row r="891" spans="1:11" ht="12.7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</row>
    <row r="892" spans="1:11" ht="12.7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</row>
    <row r="893" spans="1:11" ht="12.7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</row>
    <row r="894" spans="1:11" ht="12.7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</row>
    <row r="895" spans="1:11" ht="12.7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</row>
    <row r="896" spans="1:11" ht="12.7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</row>
    <row r="897" spans="1:11" ht="12.7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</row>
    <row r="898" spans="1:11" ht="12.7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</row>
    <row r="899" spans="1:11" ht="12.7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</row>
    <row r="900" spans="1:11" ht="12.7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</row>
    <row r="901" spans="1:11" ht="12.7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</row>
    <row r="902" spans="1:11" ht="12.7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</row>
    <row r="903" spans="1:11" ht="12.7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</row>
    <row r="904" spans="1:11" ht="12.7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</row>
    <row r="905" spans="1:11" ht="12.7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</row>
    <row r="906" spans="1:11" ht="12.7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</row>
    <row r="907" spans="1:11" ht="12.7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</row>
    <row r="908" spans="1:11" ht="12.7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</row>
    <row r="909" spans="1:11" ht="12.7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</row>
    <row r="910" spans="1:11" ht="12.7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</row>
    <row r="911" spans="1:11" ht="12.7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</row>
    <row r="912" spans="1:11" ht="12.7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</row>
    <row r="913" spans="1:11" ht="12.7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</row>
    <row r="914" spans="1:11" ht="12.7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</row>
    <row r="915" spans="1:11" ht="12.7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</row>
    <row r="916" spans="1:11" ht="12.7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</row>
    <row r="917" spans="1:11" ht="12.7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</row>
    <row r="918" spans="1:11" ht="12.7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</row>
    <row r="919" spans="1:11" ht="12.7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</row>
    <row r="920" spans="1:11" ht="12.7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</row>
    <row r="921" spans="1:11" ht="12.7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</row>
    <row r="922" spans="1:11" ht="12.7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</row>
    <row r="923" spans="1:11" ht="12.7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</row>
    <row r="924" spans="1:11" ht="12.7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</row>
    <row r="925" spans="1:11" ht="12.7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</row>
    <row r="926" spans="1:11" ht="12.7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</row>
    <row r="927" spans="1:11" ht="12.7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</row>
    <row r="928" spans="1:11" ht="12.7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</row>
    <row r="929" spans="1:11" ht="12.7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</row>
    <row r="930" spans="1:11" ht="12.7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</row>
    <row r="931" spans="1:11" ht="12.7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</row>
    <row r="932" spans="1:11" ht="12.7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</row>
    <row r="933" spans="1:11" ht="12.7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</row>
    <row r="934" spans="1:11" ht="12.7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</row>
    <row r="935" spans="1:11" ht="12.7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</row>
    <row r="936" spans="1:11" ht="12.7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</row>
    <row r="937" spans="1:11" ht="12.7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</row>
    <row r="938" spans="1:11" ht="12.7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</row>
    <row r="939" spans="1:11" ht="12.7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</row>
    <row r="940" spans="1:11" ht="12.7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</row>
    <row r="941" spans="1:11" ht="12.7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</row>
    <row r="942" spans="1:11" ht="12.7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</row>
    <row r="943" spans="1:11" ht="12.7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</row>
    <row r="944" spans="1:11" ht="12.7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</row>
    <row r="945" spans="1:11" ht="12.7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</row>
    <row r="946" spans="1:11" ht="12.7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</row>
    <row r="947" spans="1:11" ht="12.7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</row>
    <row r="948" spans="1:11" ht="12.7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</row>
    <row r="949" spans="1:11" ht="12.7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</row>
    <row r="950" spans="1:11" ht="12.7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</row>
    <row r="951" spans="1:11" ht="12.7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</row>
    <row r="952" spans="1:11" ht="12.7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</row>
    <row r="953" spans="1:11" ht="12.7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</row>
    <row r="954" spans="1:11" ht="12.7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</row>
    <row r="955" spans="1:11" ht="12.7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</row>
    <row r="956" spans="1:11" ht="12.7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1:11" ht="12.7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</row>
    <row r="958" spans="1:11" ht="12.7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</row>
    <row r="959" spans="1:11" ht="12.7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</row>
    <row r="960" spans="1:11" ht="12.7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</row>
    <row r="961" spans="1:11" ht="12.7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</row>
    <row r="962" spans="1:11" ht="12.7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</row>
    <row r="963" spans="1:11" ht="12.7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</row>
    <row r="964" spans="1:11" ht="12.7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</row>
    <row r="965" spans="1:11" ht="12.7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</row>
    <row r="966" spans="1:11" ht="12.7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</row>
    <row r="967" spans="1:11" ht="12.7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</row>
    <row r="968" spans="1:11" ht="12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</row>
    <row r="969" spans="1:11" ht="12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</row>
    <row r="970" spans="1:11" ht="12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</row>
    <row r="971" spans="1:11" ht="12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</row>
    <row r="972" spans="1:11" ht="12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</row>
    <row r="973" spans="1:11" ht="12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</row>
    <row r="974" spans="1:11" ht="12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</row>
    <row r="975" spans="1:11" ht="12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</row>
    <row r="976" spans="1:11" ht="12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</row>
    <row r="977" spans="1:11" ht="12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</row>
    <row r="978" spans="1:11" ht="12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</row>
    <row r="979" spans="1:11" ht="12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</row>
    <row r="980" spans="1:11" ht="12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1:11" ht="12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</row>
    <row r="982" spans="1:11" ht="12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</row>
    <row r="983" spans="1:11" ht="12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</row>
    <row r="984" spans="1:11" ht="12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</row>
    <row r="985" spans="1:11" ht="12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</row>
    <row r="986" spans="1:11" ht="12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</row>
    <row r="987" spans="1:11" ht="12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</row>
    <row r="988" spans="1:11" ht="12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</row>
    <row r="989" spans="1:11" ht="12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</row>
    <row r="990" spans="1:11" ht="12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</row>
    <row r="991" spans="1:11" ht="12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</row>
    <row r="992" spans="1:11" ht="12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</row>
    <row r="993" spans="1:11" ht="12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</row>
    <row r="994" spans="1:11" ht="12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</row>
    <row r="995" spans="1:11" ht="12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</row>
    <row r="996" spans="1:11" ht="12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</row>
    <row r="997" spans="1:11" ht="12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</row>
    <row r="998" spans="1:11" ht="12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</row>
    <row r="999" spans="1:11" ht="12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</row>
    <row r="1000" spans="1:11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</row>
    <row r="1107" spans="1:11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</row>
    <row r="1108" spans="1:11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</row>
    <row r="1109" spans="1:11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</row>
    <row r="1110" spans="1:11" ht="12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</row>
    <row r="1111" spans="1:11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</row>
    <row r="1112" spans="1:11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</row>
    <row r="1113" spans="1:11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</row>
    <row r="1114" spans="1:11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</row>
    <row r="1115" spans="1:11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</row>
    <row r="1116" spans="1:11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</row>
    <row r="1117" spans="1:11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</row>
    <row r="1118" spans="1:11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</row>
    <row r="1119" spans="1:11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</row>
    <row r="1120" spans="1:11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</row>
    <row r="1121" spans="1:11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</row>
    <row r="1122" spans="1:11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</row>
    <row r="1123" spans="1:11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</row>
    <row r="1124" spans="1:11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</row>
    <row r="1125" spans="1:11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</row>
    <row r="1126" spans="1:11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</row>
    <row r="1127" spans="1:11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</row>
    <row r="1128" spans="1:11" ht="12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</row>
    <row r="1129" spans="1:11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</row>
    <row r="1130" spans="1:11" ht="12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</row>
    <row r="1131" spans="1:11" ht="12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</row>
    <row r="1132" spans="1:11" ht="12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</row>
    <row r="1133" spans="1:11" ht="12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</row>
    <row r="1134" spans="1:11" ht="12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</row>
    <row r="1135" spans="1:11" ht="12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</row>
    <row r="1136" spans="1:11" ht="12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</row>
    <row r="1137" spans="1:11" ht="12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</row>
    <row r="1138" spans="1:11" ht="12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</row>
    <row r="1139" spans="1:11" ht="12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</row>
    <row r="1140" spans="1:11" ht="12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</row>
    <row r="1141" spans="1:11" ht="12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</row>
    <row r="1142" spans="1:11" ht="12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</row>
    <row r="1143" spans="1:11" ht="12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</row>
    <row r="1144" spans="1:11" ht="12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</row>
    <row r="1145" spans="1:11" ht="12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</row>
    <row r="1146" spans="1:11" ht="12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</row>
    <row r="1147" spans="1:11" ht="12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</row>
    <row r="1148" spans="1:11" ht="12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</row>
    <row r="1149" spans="1:11" ht="12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</row>
    <row r="1150" spans="1:11" ht="12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</row>
    <row r="1151" spans="1:11" ht="12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</row>
    <row r="1152" spans="1:11" ht="12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</row>
    <row r="1153" spans="1:11" ht="12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</row>
    <row r="1154" spans="1:11" ht="12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</row>
    <row r="1155" spans="1:11" ht="12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</row>
    <row r="1156" spans="1:11" ht="12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</row>
    <row r="1157" spans="1:11" ht="12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</row>
    <row r="1158" spans="1:11" ht="12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</row>
    <row r="1159" spans="1:11" ht="12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</row>
    <row r="1160" spans="1:11" ht="12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</row>
    <row r="1161" spans="1:11" ht="12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</row>
    <row r="1162" spans="1:11" ht="12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</row>
    <row r="1163" spans="1:11" ht="12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</row>
    <row r="1164" spans="1:11" ht="12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</row>
    <row r="1165" spans="1:11" ht="12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</row>
    <row r="1166" spans="1:11" ht="12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</row>
    <row r="1167" spans="1:11" ht="12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</row>
    <row r="1168" spans="1:11" ht="12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</row>
    <row r="1169" spans="1:11" ht="12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</row>
    <row r="1170" spans="1:11" ht="12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</row>
    <row r="1171" spans="1:11" ht="12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</row>
    <row r="1172" spans="1:11" ht="12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</row>
    <row r="1173" spans="1:11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</row>
    <row r="1174" spans="1:11" ht="12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</row>
    <row r="1175" spans="1:11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</row>
    <row r="1176" spans="1:11" ht="12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</row>
    <row r="1177" spans="1:11" ht="12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</row>
    <row r="1178" spans="1:11" ht="12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</row>
    <row r="1179" spans="1:11" ht="12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</row>
    <row r="1180" spans="1:11" ht="12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</row>
    <row r="1181" spans="1:11" ht="12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</row>
    <row r="1182" spans="1:11" ht="12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</row>
    <row r="1183" spans="1:11" ht="12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</row>
    <row r="1184" spans="1:11" ht="12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</row>
    <row r="1185" spans="1:11" ht="12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</row>
    <row r="1186" spans="1:11" ht="12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</row>
    <row r="1187" spans="1:11" ht="12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</row>
    <row r="1188" spans="1:11" ht="12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</row>
    <row r="1189" spans="1:11" ht="12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</row>
    <row r="1190" spans="1:11" ht="12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</row>
    <row r="1191" spans="1:11" ht="12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</row>
    <row r="1192" spans="1:11" ht="12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</row>
    <row r="1193" spans="1:11" ht="12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</row>
    <row r="1194" spans="1:11" ht="12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</row>
    <row r="1195" spans="1:11" ht="12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</row>
    <row r="1196" spans="1:11" ht="12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</row>
    <row r="1197" spans="1:11" ht="12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</row>
    <row r="1198" spans="1:11" ht="12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</row>
    <row r="1199" spans="1:11" ht="12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</row>
    <row r="1200" spans="1:11" ht="12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</row>
    <row r="1201" spans="1:11" ht="12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</row>
    <row r="1202" spans="1:11" ht="12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</row>
    <row r="1203" spans="1:11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</row>
    <row r="1204" spans="1:11" ht="12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</row>
    <row r="1205" spans="1:11" ht="12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</row>
    <row r="1206" spans="1:11" ht="12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</row>
    <row r="1207" spans="1:11" ht="12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</row>
    <row r="1208" spans="1:11" ht="12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</row>
    <row r="1209" spans="1:11" ht="12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</row>
    <row r="1210" spans="1:11" ht="12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</row>
    <row r="1211" spans="1:11" ht="12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</row>
    <row r="1212" spans="1:11" ht="12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</row>
    <row r="1213" spans="1:11" ht="12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</row>
    <row r="1214" spans="1:11" ht="12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</row>
    <row r="1215" spans="1:11" ht="12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</row>
    <row r="1216" spans="1:11" ht="12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</row>
    <row r="1217" spans="1:11" ht="12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</row>
    <row r="1218" spans="1:11" ht="12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</row>
    <row r="1219" spans="1:11" ht="12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</row>
    <row r="1220" spans="1:11" ht="12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</row>
    <row r="1221" spans="1:11" ht="12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</row>
    <row r="1222" spans="1:11" ht="12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</row>
    <row r="1223" spans="1:11" ht="12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</row>
    <row r="1224" spans="1:11" ht="12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</row>
    <row r="1225" spans="1:11" ht="12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</row>
    <row r="1226" spans="1:11" ht="12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</row>
    <row r="1227" spans="1:11" ht="12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</row>
    <row r="1228" spans="1:11" ht="12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</row>
    <row r="1229" spans="1:11" ht="12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</row>
    <row r="1230" spans="1:11" ht="12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</row>
    <row r="1231" spans="1:11" ht="12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</row>
    <row r="1232" spans="1:11" ht="12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</row>
    <row r="1233" spans="1:11" ht="12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</row>
    <row r="1234" spans="1:11" ht="12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</row>
    <row r="1235" spans="1:11" ht="12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</row>
    <row r="1236" spans="1:11" ht="12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</row>
    <row r="1237" spans="1:11" ht="12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</row>
    <row r="1238" spans="1:11" ht="12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</row>
    <row r="1239" spans="1:11" ht="12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</row>
    <row r="1240" spans="1:11" ht="12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</row>
    <row r="1241" spans="1:11" ht="12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</row>
    <row r="1242" spans="1:11" ht="12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</row>
    <row r="1243" spans="1:11" ht="12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</row>
    <row r="1244" spans="1:11" ht="12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</row>
    <row r="1245" spans="1:11" ht="12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</row>
    <row r="1246" spans="1:11" ht="12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</row>
    <row r="1247" spans="1:11" ht="12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</row>
    <row r="1248" spans="1:11" ht="12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</row>
    <row r="1249" spans="1:11" ht="12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</row>
    <row r="1250" spans="1:11" ht="12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</row>
    <row r="1251" spans="1:11" ht="12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</row>
    <row r="1252" spans="1:11" ht="12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</row>
    <row r="1253" spans="1:11" ht="12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</row>
    <row r="1254" spans="1:11" ht="12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</row>
    <row r="1255" spans="1:11" ht="12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</row>
    <row r="1256" spans="1:11" ht="12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</row>
    <row r="1257" spans="1:11" ht="12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</row>
    <row r="1258" spans="1:11" ht="12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</row>
    <row r="1259" spans="1:11" ht="12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</row>
    <row r="1260" spans="1:11" ht="12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</row>
    <row r="1261" spans="1:11" ht="12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</row>
    <row r="1262" spans="1:11" ht="12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</row>
    <row r="1263" spans="1:11" ht="12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</row>
    <row r="1264" spans="1:11" ht="12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</row>
    <row r="1265" spans="1:11" ht="12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</row>
    <row r="1266" spans="1:11" ht="12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</row>
    <row r="1267" spans="1:11" ht="12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</row>
    <row r="1268" spans="1:11" ht="12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</row>
    <row r="1269" spans="1:11" ht="12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</row>
    <row r="1270" spans="1:11" ht="12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</row>
    <row r="1271" spans="1:11" ht="12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</row>
    <row r="1272" spans="1:11" ht="12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</row>
    <row r="1273" spans="1:11" ht="12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</row>
    <row r="1274" spans="1:11" ht="12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</row>
    <row r="1275" spans="1:11" ht="12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</row>
    <row r="1276" spans="1:11" ht="12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</row>
    <row r="1277" spans="1:11" ht="12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</row>
    <row r="1278" spans="1:11" ht="12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</row>
    <row r="1279" spans="1:11" ht="12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</row>
    <row r="1280" spans="1:11" ht="12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</row>
    <row r="1281" spans="1:11" ht="12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</row>
    <row r="1282" spans="1:11" ht="12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</row>
    <row r="1283" spans="1:11" ht="12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</row>
    <row r="1284" spans="1:11" ht="12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</row>
    <row r="1285" spans="1:11" ht="12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</row>
    <row r="1286" spans="1:11" ht="12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</row>
    <row r="1287" spans="1:11" ht="12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</row>
    <row r="1288" spans="1:11" ht="12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</row>
    <row r="1289" spans="1:11" ht="12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</row>
    <row r="1290" spans="1:11" ht="12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</row>
    <row r="1291" spans="1:11" ht="12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</row>
    <row r="1292" spans="1:11" ht="12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</row>
    <row r="1293" spans="10:11" ht="12.75">
      <c r="J1293" s="33"/>
      <c r="K1293" s="33"/>
    </row>
    <row r="1294" spans="10:11" ht="12.75">
      <c r="J1294" s="33"/>
      <c r="K1294" s="33"/>
    </row>
    <row r="1295" spans="10:11" ht="12.75">
      <c r="J1295" s="33"/>
      <c r="K1295" s="33"/>
    </row>
  </sheetData>
  <mergeCells count="10">
    <mergeCell ref="A243:I243"/>
    <mergeCell ref="A244:I244"/>
    <mergeCell ref="A1:I1"/>
    <mergeCell ref="A2:I2"/>
    <mergeCell ref="A62:I62"/>
    <mergeCell ref="A63:I63"/>
    <mergeCell ref="A181:I181"/>
    <mergeCell ref="A182:I182"/>
    <mergeCell ref="A121:I121"/>
    <mergeCell ref="A122:I122"/>
  </mergeCells>
  <printOptions/>
  <pageMargins left="1" right="0" top="1" bottom="0" header="0.5" footer="0.5"/>
  <pageSetup horizontalDpi="600" verticalDpi="600" orientation="portrait" scale="95" r:id="rId1"/>
  <rowBreaks count="4" manualBreakCount="4">
    <brk id="61" max="255" man="1"/>
    <brk id="120" max="255" man="1"/>
    <brk id="180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alice.chong</cp:lastModifiedBy>
  <cp:lastPrinted>2004-06-17T08:47:35Z</cp:lastPrinted>
  <dcterms:created xsi:type="dcterms:W3CDTF">2002-11-11T22:59:56Z</dcterms:created>
  <dcterms:modified xsi:type="dcterms:W3CDTF">2004-06-17T09:01:27Z</dcterms:modified>
  <cp:category/>
  <cp:version/>
  <cp:contentType/>
  <cp:contentStatus/>
</cp:coreProperties>
</file>